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126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AC\2019\1. Reporte Trimestral\EXCEL\"/>
    </mc:Choice>
  </mc:AlternateContent>
  <xr:revisionPtr revIDLastSave="0" documentId="10_ncr:100000_{BDDD65D4-422F-4525-94C4-FE92E3AD491F}" xr6:coauthVersionLast="31" xr6:coauthVersionMax="31" xr10:uidLastSave="{00000000-0000-0000-0000-000000000000}"/>
  <bookViews>
    <workbookView xWindow="3345" yWindow="465" windowWidth="10995" windowHeight="4095" tabRatio="849" activeTab="5" xr2:uid="{00000000-000D-0000-FFFF-FFFF00000000}"/>
  </bookViews>
  <sheets>
    <sheet name="Summary" sheetId="9" r:id="rId1"/>
    <sheet name="Consolidated" sheetId="1" r:id="rId2"/>
    <sheet name="MX" sheetId="2" r:id="rId3"/>
    <sheet name="US" sheetId="22" r:id="rId4"/>
    <sheet name="SA" sheetId="3" r:id="rId5"/>
    <sheet name="PL" sheetId="21" r:id="rId6"/>
    <sheet name="BS" sheetId="5" r:id="rId7"/>
    <sheet name="CF" sheetId="8" r:id="rId8"/>
    <sheet name="FX" sheetId="19" r:id="rId9"/>
    <sheet name="Debt" sheetId="15" r:id="rId10"/>
    <sheet name="Segments" sheetId="20" r:id="rId11"/>
  </sheets>
  <externalReferences>
    <externalReference r:id="rId12"/>
    <externalReference r:id="rId13"/>
  </externalReferences>
  <definedNames>
    <definedName name="MesSel">[1]Generales!$C$38</definedName>
    <definedName name="Trim1">[2]Generales!$C$79</definedName>
    <definedName name="Trim2">[2]Generales!$C$80</definedName>
  </definedNames>
  <calcPr calcId="179017" iterate="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28" i="5" l="1"/>
  <c r="I29" i="21"/>
  <c r="H23" i="5" l="1"/>
  <c r="H17" i="5"/>
  <c r="J42" i="21" l="1"/>
  <c r="J41" i="21"/>
  <c r="J38" i="21"/>
  <c r="J36" i="21"/>
  <c r="J35" i="21"/>
  <c r="J33" i="21"/>
  <c r="J32" i="21"/>
  <c r="J30" i="21"/>
  <c r="J28" i="21"/>
  <c r="J27" i="21"/>
  <c r="J24" i="21"/>
  <c r="J23" i="21"/>
  <c r="J21" i="21"/>
  <c r="J20" i="21"/>
  <c r="J17" i="21"/>
  <c r="J16" i="21"/>
  <c r="J15" i="21"/>
  <c r="J12" i="21"/>
  <c r="J11" i="21"/>
  <c r="J44" i="20" l="1"/>
  <c r="H44" i="20"/>
  <c r="G44" i="20"/>
  <c r="F44" i="20"/>
  <c r="E44" i="20"/>
  <c r="D44" i="20"/>
  <c r="C44" i="20"/>
  <c r="J13" i="20"/>
  <c r="H13" i="20"/>
  <c r="G13" i="20"/>
  <c r="F13" i="20"/>
  <c r="E13" i="20"/>
  <c r="D13" i="20"/>
  <c r="C13" i="20"/>
  <c r="J37" i="20"/>
  <c r="J6" i="20" l="1"/>
  <c r="I9" i="21" l="1"/>
  <c r="I41" i="21"/>
  <c r="I11" i="21"/>
  <c r="I32" i="21"/>
  <c r="I36" i="21"/>
  <c r="I27" i="21"/>
  <c r="I28" i="21"/>
  <c r="F5" i="19"/>
  <c r="F6" i="19"/>
  <c r="F7" i="19"/>
  <c r="H35" i="5"/>
  <c r="H20" i="3"/>
  <c r="H19" i="3"/>
  <c r="H15" i="3"/>
  <c r="H10" i="5"/>
  <c r="I11" i="5"/>
  <c r="H18" i="5"/>
  <c r="H21" i="5"/>
  <c r="I22" i="5"/>
  <c r="I29" i="5"/>
  <c r="H9" i="5"/>
  <c r="H34" i="5"/>
  <c r="H27" i="5"/>
  <c r="H33" i="5"/>
  <c r="H17" i="3"/>
  <c r="H14" i="3"/>
  <c r="H9" i="3"/>
  <c r="H16" i="3"/>
  <c r="H11" i="3"/>
  <c r="H13" i="5"/>
  <c r="I15" i="5"/>
  <c r="I32" i="5" l="1"/>
  <c r="I24" i="5"/>
  <c r="H22" i="5"/>
  <c r="H11" i="5"/>
  <c r="I12" i="5"/>
  <c r="H6" i="3"/>
  <c r="I23" i="21"/>
  <c r="I20" i="21"/>
  <c r="I12" i="21"/>
  <c r="J9" i="21"/>
  <c r="I36" i="5"/>
  <c r="H36" i="5"/>
  <c r="I34" i="5"/>
  <c r="H29" i="5"/>
  <c r="I27" i="5"/>
  <c r="H24" i="5"/>
  <c r="H25" i="5"/>
  <c r="I21" i="5"/>
  <c r="I13" i="5"/>
  <c r="H16" i="5"/>
  <c r="H15" i="5"/>
  <c r="I10" i="5"/>
  <c r="H12" i="5"/>
  <c r="I9" i="5"/>
  <c r="H32" i="5"/>
  <c r="I35" i="5"/>
  <c r="I33" i="5"/>
  <c r="I16" i="5"/>
  <c r="I18" i="5"/>
  <c r="H8" i="3"/>
  <c r="H12" i="3"/>
  <c r="H5" i="3"/>
  <c r="H7" i="3"/>
  <c r="H10" i="3"/>
  <c r="I17" i="21"/>
  <c r="I35" i="21"/>
  <c r="I15" i="21"/>
  <c r="I16" i="21"/>
  <c r="I25" i="5" l="1"/>
  <c r="I30" i="5"/>
  <c r="H30" i="5"/>
  <c r="I19" i="5"/>
  <c r="H19" i="5"/>
  <c r="I30" i="21"/>
  <c r="I38" i="5" l="1"/>
  <c r="H38" i="5"/>
  <c r="I24" i="21"/>
  <c r="I21" i="21"/>
  <c r="I42" i="21" l="1"/>
  <c r="I33" i="21"/>
  <c r="I38" i="21" l="1"/>
</calcChain>
</file>

<file path=xl/sharedStrings.xml><?xml version="1.0" encoding="utf-8"?>
<sst xmlns="http://schemas.openxmlformats.org/spreadsheetml/2006/main" count="283" uniqueCount="164">
  <si>
    <t>Colas</t>
  </si>
  <si>
    <t>Total Volume</t>
  </si>
  <si>
    <t>Variation %</t>
  </si>
  <si>
    <t>EBITDA</t>
  </si>
  <si>
    <t>Flavors</t>
  </si>
  <si>
    <t>Volume by category (MUC)</t>
  </si>
  <si>
    <t>Water*</t>
  </si>
  <si>
    <t>Still Beverages**</t>
  </si>
  <si>
    <t>Operating Income</t>
  </si>
  <si>
    <t xml:space="preserve">Jug </t>
  </si>
  <si>
    <t>Sparkling Total Volume</t>
  </si>
  <si>
    <t xml:space="preserve">** Includes teas, isotonics, energy drinks, juices, nectars, and fruit beverages. </t>
  </si>
  <si>
    <t>Volume excluding jug</t>
  </si>
  <si>
    <t>Mix (%)</t>
  </si>
  <si>
    <t>Returnable</t>
  </si>
  <si>
    <t>Non Returnable</t>
  </si>
  <si>
    <t>Multi-serve</t>
  </si>
  <si>
    <t>Net Sales</t>
  </si>
  <si>
    <t>Single-serve</t>
  </si>
  <si>
    <t>Variation</t>
  </si>
  <si>
    <t>%</t>
  </si>
  <si>
    <t>Cost of Sales</t>
  </si>
  <si>
    <t>Gross Profit</t>
  </si>
  <si>
    <t>Selling Expenses</t>
  </si>
  <si>
    <t>Administrative Expenses</t>
  </si>
  <si>
    <t>Total Costs</t>
  </si>
  <si>
    <t>Non Recurring Expenses</t>
  </si>
  <si>
    <t>Interest Expense Net</t>
  </si>
  <si>
    <t>Exchange Gain (Loss)</t>
  </si>
  <si>
    <t>Net Profit</t>
  </si>
  <si>
    <t>Depreciation and amortization</t>
  </si>
  <si>
    <t>ASSETS</t>
  </si>
  <si>
    <t>Cash and cash equivalents</t>
  </si>
  <si>
    <t>Accounts receivable; Net</t>
  </si>
  <si>
    <t>Inventories</t>
  </si>
  <si>
    <t>Prepayments</t>
  </si>
  <si>
    <t>Total Current Assets</t>
  </si>
  <si>
    <t>Property, plant and other equipment</t>
  </si>
  <si>
    <t>LIABILITIES</t>
  </si>
  <si>
    <t>Volume excluding Jug</t>
  </si>
  <si>
    <t>MM MXP</t>
  </si>
  <si>
    <t>Comprehensive Financial Results</t>
  </si>
  <si>
    <t>Profit Taxes</t>
  </si>
  <si>
    <t>Consolidated Balance Sheet</t>
  </si>
  <si>
    <t>SHAREHOLDER´S EQUITY</t>
  </si>
  <si>
    <t>Short term bank loans</t>
  </si>
  <si>
    <t>Suppliers</t>
  </si>
  <si>
    <t>Accounts payable and taxes</t>
  </si>
  <si>
    <t>Total Current Liabilities</t>
  </si>
  <si>
    <t>Total Liabilities</t>
  </si>
  <si>
    <t>Total Assets</t>
  </si>
  <si>
    <t>Accrued interests</t>
  </si>
  <si>
    <t>Operating cashflow after working capital</t>
  </si>
  <si>
    <t>Investment Activities:</t>
  </si>
  <si>
    <t>Financing Activities:</t>
  </si>
  <si>
    <t>Share repurchase program</t>
  </si>
  <si>
    <t>Debt amortization</t>
  </si>
  <si>
    <t>Paid interests</t>
  </si>
  <si>
    <t>Net increase of cash and equivalents</t>
  </si>
  <si>
    <t>Change in Cash</t>
  </si>
  <si>
    <t>Capital Stock</t>
  </si>
  <si>
    <t>Retained Earnings</t>
  </si>
  <si>
    <t>Total Shareholders' Equity</t>
  </si>
  <si>
    <t>Total Liabilities and Shareholders' Equity</t>
  </si>
  <si>
    <t>Bank Loans and long term liabilities</t>
  </si>
  <si>
    <t>Deferred income tax and others</t>
  </si>
  <si>
    <t>Operating cash flow before taxes</t>
  </si>
  <si>
    <t>* Includes all single-serve presentations of purified, flavored, and mineral water.</t>
  </si>
  <si>
    <t xml:space="preserve">Consolidated Income Statement </t>
  </si>
  <si>
    <t>(millions of Mexican pesos)</t>
  </si>
  <si>
    <t>Arca Continental, S.A.B. de C.V. and Subsidiaries</t>
  </si>
  <si>
    <t>Total Beverage Volume (MUC)</t>
  </si>
  <si>
    <t>Volume by Category (MUC)</t>
  </si>
  <si>
    <t>Earnings Before Taxes</t>
  </si>
  <si>
    <t>Other non current assets</t>
  </si>
  <si>
    <t>Non controlled participation</t>
  </si>
  <si>
    <t>Cash Flow Statement</t>
  </si>
  <si>
    <t>Initial cash and equivalents balance</t>
  </si>
  <si>
    <t>Final cash and equivalents balance</t>
  </si>
  <si>
    <t>Operating Income before other income</t>
  </si>
  <si>
    <t>Monetary position result</t>
  </si>
  <si>
    <t>EBITDA = Operating Income + Depreciation and Amortization + Non Recurring Expenses</t>
  </si>
  <si>
    <t>Total Beverage Volume includes jug water</t>
  </si>
  <si>
    <t>Cashflow generated/used in the operation</t>
  </si>
  <si>
    <t>Net Income</t>
  </si>
  <si>
    <t>Gain on sale and fixed assets impairment</t>
  </si>
  <si>
    <t>December 31</t>
  </si>
  <si>
    <t>Net cash flow</t>
  </si>
  <si>
    <t>Investments in shares and other investments</t>
  </si>
  <si>
    <t>Non-controlling interest</t>
  </si>
  <si>
    <t>Capital Expenditures and Investments (Net)</t>
  </si>
  <si>
    <t>Foreign exchange</t>
  </si>
  <si>
    <t>1Q18</t>
  </si>
  <si>
    <t>2018</t>
  </si>
  <si>
    <t xml:space="preserve">DATA IN MILLIONS OF MEXICAN PESOS </t>
  </si>
  <si>
    <t xml:space="preserve">TABLE 2: CONSOLIDATED DATA </t>
  </si>
  <si>
    <r>
      <rPr>
        <b/>
        <i/>
        <sz val="9"/>
        <rFont val="Arial"/>
        <family val="2"/>
      </rPr>
      <t>EBITDA</t>
    </r>
    <r>
      <rPr>
        <i/>
        <sz val="9"/>
        <rFont val="Arial"/>
        <family val="2"/>
      </rPr>
      <t xml:space="preserve"> = Operating income + Depreciation + Amortization + Non Recurring Expenses</t>
    </r>
  </si>
  <si>
    <r>
      <rPr>
        <vertAlign val="superscript"/>
        <sz val="9"/>
        <color theme="1"/>
        <rFont val="Arial"/>
        <family val="2"/>
      </rPr>
      <t>3</t>
    </r>
    <r>
      <rPr>
        <sz val="9"/>
        <color theme="1"/>
        <rFont val="Arial"/>
        <family val="2"/>
      </rPr>
      <t xml:space="preserve"> Includes equity method from our participation in non-operational companies like PIASA, PetStar, Beta San Miguel, among others</t>
    </r>
  </si>
  <si>
    <t xml:space="preserve">TABLE 3: MEXICO DATA </t>
  </si>
  <si>
    <t xml:space="preserve">TABLE 4: UNITED STATES DATA </t>
  </si>
  <si>
    <t xml:space="preserve">TABLE 5: SOUTH AMERICA DATA </t>
  </si>
  <si>
    <r>
      <t xml:space="preserve">Income Statement </t>
    </r>
    <r>
      <rPr>
        <b/>
        <i/>
        <sz val="8"/>
        <color theme="1" tint="0.34998626667073579"/>
        <rFont val="Arial"/>
        <family val="2"/>
      </rPr>
      <t>(MM MXP)</t>
    </r>
  </si>
  <si>
    <r>
      <t>Income Statement</t>
    </r>
    <r>
      <rPr>
        <b/>
        <i/>
        <sz val="8"/>
        <color theme="1" tint="0.34998626667073579"/>
        <rFont val="Arial"/>
        <family val="2"/>
      </rPr>
      <t xml:space="preserve"> (MM MXP)</t>
    </r>
  </si>
  <si>
    <r>
      <t xml:space="preserve">Share of net income of associates </t>
    </r>
    <r>
      <rPr>
        <vertAlign val="superscript"/>
        <sz val="11"/>
        <color theme="1" tint="0.34998626667073579"/>
        <rFont val="Arial"/>
        <family val="2"/>
      </rPr>
      <t>3</t>
    </r>
  </si>
  <si>
    <t>1Q19</t>
  </si>
  <si>
    <t>MXN</t>
  </si>
  <si>
    <t>PEN</t>
  </si>
  <si>
    <t>ARS</t>
  </si>
  <si>
    <t>Total</t>
  </si>
  <si>
    <t>…</t>
  </si>
  <si>
    <t>Ecuador</t>
  </si>
  <si>
    <t>Argentina</t>
  </si>
  <si>
    <t>YoY</t>
  </si>
  <si>
    <t>4Q18</t>
  </si>
  <si>
    <r>
      <rPr>
        <vertAlign val="superscript"/>
        <sz val="9"/>
        <color theme="1"/>
        <rFont val="Arial"/>
        <family val="2"/>
      </rPr>
      <t xml:space="preserve">1 </t>
    </r>
    <r>
      <rPr>
        <sz val="9"/>
        <color theme="1"/>
        <rFont val="Arial"/>
        <family val="2"/>
      </rPr>
      <t>Includes equity method from our participation in operational companies like Jugos del Valle, IEQSA and Bebidas Refrescantes de Nogales</t>
    </r>
  </si>
  <si>
    <r>
      <rPr>
        <vertAlign val="superscript"/>
        <sz val="9"/>
        <color theme="1"/>
        <rFont val="Arial"/>
        <family val="2"/>
      </rPr>
      <t>3</t>
    </r>
    <r>
      <rPr>
        <sz val="9"/>
        <color theme="1"/>
        <rFont val="Arial"/>
        <family val="2"/>
      </rPr>
      <t xml:space="preserve"> Includes net effect from Revenues outside the territory (OT) in USA</t>
    </r>
  </si>
  <si>
    <t>EBITDA / Net Sales</t>
  </si>
  <si>
    <r>
      <t>Other Income (Expenses)</t>
    </r>
    <r>
      <rPr>
        <vertAlign val="superscript"/>
        <sz val="11"/>
        <color theme="1" tint="0.34998626667073579"/>
        <rFont val="Arial"/>
        <family val="2"/>
      </rPr>
      <t xml:space="preserve"> 1,2</t>
    </r>
  </si>
  <si>
    <t>Net Sales***</t>
  </si>
  <si>
    <t>Net sales not including Revenues outside the territory (OT) in USA</t>
  </si>
  <si>
    <t>*** Net Sales not including  Revenues outside the territory (OT) in USA</t>
  </si>
  <si>
    <t>March 31</t>
  </si>
  <si>
    <t>Local</t>
  </si>
  <si>
    <t>Global</t>
  </si>
  <si>
    <t>Fitch</t>
  </si>
  <si>
    <t>Moody's</t>
  </si>
  <si>
    <t>S&amp;P</t>
  </si>
  <si>
    <t>A-</t>
  </si>
  <si>
    <t>AAA(mex)</t>
  </si>
  <si>
    <t>A2</t>
  </si>
  <si>
    <t>Aaa.mx</t>
  </si>
  <si>
    <t>Estable</t>
  </si>
  <si>
    <t>mxAAA</t>
  </si>
  <si>
    <t>-</t>
  </si>
  <si>
    <t>*** Net Sales not including  Revenues outside the territory (OT) in USA.</t>
  </si>
  <si>
    <t>as of March 31</t>
  </si>
  <si>
    <t>Total Debt AC</t>
  </si>
  <si>
    <t>Total Debt</t>
  </si>
  <si>
    <t>Credit Rating</t>
  </si>
  <si>
    <t>Outlook</t>
  </si>
  <si>
    <t>% of Total</t>
  </si>
  <si>
    <t>Information by Segments 1Q19</t>
  </si>
  <si>
    <t>Information by Segments 1Q18</t>
  </si>
  <si>
    <t>Beverage Segments</t>
  </si>
  <si>
    <t xml:space="preserve">Other Business* </t>
  </si>
  <si>
    <t>Eliminations</t>
  </si>
  <si>
    <t>Mexico</t>
  </si>
  <si>
    <t>USA</t>
  </si>
  <si>
    <t>Peru</t>
  </si>
  <si>
    <t>Volume by Segment</t>
  </si>
  <si>
    <t>Sales by Segment</t>
  </si>
  <si>
    <t>Intersegment Sales</t>
  </si>
  <si>
    <t>Net Sales from intersegments</t>
  </si>
  <si>
    <t>Financial Income</t>
  </si>
  <si>
    <t>Financial Expenses</t>
  </si>
  <si>
    <t>Share of net income of associates</t>
  </si>
  <si>
    <t>Investment in associates companies</t>
  </si>
  <si>
    <t>CAPEX</t>
  </si>
  <si>
    <t>*Others includes Food &amp; Snacks Division, Vending and other subsidiares not related to Beverage segments</t>
  </si>
  <si>
    <t>Average exchange rate</t>
  </si>
  <si>
    <t>End of period exchange rate</t>
  </si>
  <si>
    <t>Assets right of use</t>
  </si>
  <si>
    <t>Short term lease</t>
  </si>
  <si>
    <t>Long term lease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</si>
</sst>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3" formatCode="_-* #,##0.00_-;\-* #,##0.00_-;_-* &quot;-&quot;??_-;_-@_-"/>
    <numFmt numFmtId="164" formatCode="_(* #,##0.00_);_(* \(#,##0.00\);_(* &quot;-&quot;??_);_(@_)"/>
    <numFmt numFmtId="165" formatCode="_-[$€-2]* #,##0.00_-;\-[$€-2]* #,##0.00_-;_-[$€-2]* &quot;-&quot;??_-"/>
    <numFmt numFmtId="166" formatCode="0.0"/>
    <numFmt numFmtId="167" formatCode="0.0_);\(0.0\)"/>
    <numFmt numFmtId="168" formatCode="_(* #,###_);_(* \(#,##0.00\);_(* &quot;-&quot;??_);_(@_)"/>
    <numFmt numFmtId="169" formatCode="0.0%"/>
    <numFmt numFmtId="170" formatCode="_(* #,##0_);_(* \(#,##0\);_(* &quot;-&quot;??_);_(@_)"/>
    <numFmt numFmtId="171" formatCode="#,##0.0"/>
    <numFmt numFmtId="172" formatCode="#,##0_ ;\-#,##0\ "/>
    <numFmt numFmtId="173" formatCode="#,##0.0_ ;\-#,##0.0\ "/>
    <numFmt numFmtId="174" formatCode="#,##0.0;\-#,##0.0"/>
  </numFmts>
  <fonts count="6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b/>
      <i/>
      <sz val="11"/>
      <name val="Calibri"/>
      <family val="2"/>
      <scheme val="minor"/>
    </font>
    <font>
      <sz val="11"/>
      <name val="Calibri"/>
      <family val="2"/>
      <scheme val="minor"/>
    </font>
    <font>
      <b/>
      <i/>
      <sz val="9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0"/>
      <color indexed="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1"/>
      <color theme="1"/>
      <name val="Arial Narrow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2"/>
      <color theme="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i/>
      <sz val="11"/>
      <color theme="1"/>
      <name val="Arial"/>
      <family val="2"/>
    </font>
    <font>
      <b/>
      <sz val="10"/>
      <color theme="0"/>
      <name val="Arial"/>
      <family val="2"/>
    </font>
    <font>
      <sz val="9"/>
      <color theme="1"/>
      <name val="Arial"/>
      <family val="2"/>
    </font>
    <font>
      <i/>
      <sz val="9"/>
      <name val="Arial"/>
      <family val="2"/>
    </font>
    <font>
      <sz val="11"/>
      <name val="Arial"/>
      <family val="2"/>
    </font>
    <font>
      <b/>
      <sz val="9"/>
      <name val="Arial"/>
      <family val="2"/>
    </font>
    <font>
      <b/>
      <i/>
      <sz val="9"/>
      <name val="Arial"/>
      <family val="2"/>
    </font>
    <font>
      <i/>
      <sz val="9"/>
      <color theme="1"/>
      <name val="Arial"/>
      <family val="2"/>
    </font>
    <font>
      <b/>
      <sz val="14"/>
      <color theme="0"/>
      <name val="Arial"/>
      <family val="2"/>
    </font>
    <font>
      <sz val="12"/>
      <color theme="1"/>
      <name val="Arial"/>
      <family val="2"/>
    </font>
    <font>
      <b/>
      <sz val="11"/>
      <color theme="0"/>
      <name val="Arial"/>
      <family val="2"/>
    </font>
    <font>
      <b/>
      <sz val="11"/>
      <color rgb="FF723202"/>
      <name val="Arial"/>
      <family val="2"/>
    </font>
    <font>
      <b/>
      <i/>
      <sz val="11"/>
      <name val="Arial"/>
      <family val="2"/>
    </font>
    <font>
      <b/>
      <i/>
      <sz val="11"/>
      <color rgb="FF593B1D"/>
      <name val="Arial"/>
      <family val="2"/>
    </font>
    <font>
      <i/>
      <sz val="11"/>
      <name val="Arial"/>
      <family val="2"/>
    </font>
    <font>
      <b/>
      <i/>
      <sz val="11"/>
      <color theme="1"/>
      <name val="Arial"/>
      <family val="2"/>
    </font>
    <font>
      <i/>
      <sz val="11"/>
      <color rgb="FF593B1D"/>
      <name val="Arial"/>
      <family val="2"/>
    </font>
    <font>
      <b/>
      <i/>
      <sz val="9"/>
      <color theme="1"/>
      <name val="Arial"/>
      <family val="2"/>
    </font>
    <font>
      <sz val="18"/>
      <color theme="0"/>
      <name val="Arial"/>
      <family val="2"/>
    </font>
    <font>
      <sz val="16"/>
      <color theme="0"/>
      <name val="Arial"/>
      <family val="2"/>
    </font>
    <font>
      <sz val="14"/>
      <color theme="0"/>
      <name val="Arial"/>
      <family val="2"/>
    </font>
    <font>
      <sz val="11"/>
      <color theme="0"/>
      <name val="Arial"/>
      <family val="2"/>
    </font>
    <font>
      <b/>
      <sz val="18"/>
      <color theme="0"/>
      <name val="Arial"/>
      <family val="2"/>
    </font>
    <font>
      <b/>
      <sz val="16"/>
      <color theme="0"/>
      <name val="Arial"/>
      <family val="2"/>
    </font>
    <font>
      <b/>
      <sz val="14"/>
      <color rgb="FF723202"/>
      <name val="Arial"/>
      <family val="2"/>
    </font>
    <font>
      <b/>
      <sz val="12"/>
      <color rgb="FF783706"/>
      <name val="Arial"/>
      <family val="2"/>
    </font>
    <font>
      <i/>
      <sz val="12"/>
      <name val="Arial"/>
      <family val="2"/>
    </font>
    <font>
      <b/>
      <sz val="12"/>
      <color theme="1"/>
      <name val="Arial"/>
      <family val="2"/>
    </font>
    <font>
      <vertAlign val="superscript"/>
      <sz val="9"/>
      <color theme="1"/>
      <name val="Arial"/>
      <family val="2"/>
    </font>
    <font>
      <b/>
      <sz val="12"/>
      <color theme="0"/>
      <name val="Arial"/>
      <family val="2"/>
    </font>
    <font>
      <b/>
      <i/>
      <sz val="11"/>
      <color theme="1" tint="0.34998626667073579"/>
      <name val="Arial"/>
      <family val="2"/>
    </font>
    <font>
      <i/>
      <sz val="11"/>
      <color theme="1" tint="0.34998626667073579"/>
      <name val="Arial"/>
      <family val="2"/>
    </font>
    <font>
      <sz val="11"/>
      <color theme="1" tint="0.34998626667073579"/>
      <name val="Arial"/>
      <family val="2"/>
    </font>
    <font>
      <b/>
      <i/>
      <sz val="8"/>
      <color theme="1" tint="0.34998626667073579"/>
      <name val="Arial"/>
      <family val="2"/>
    </font>
    <font>
      <vertAlign val="superscript"/>
      <sz val="11"/>
      <color theme="1" tint="0.34998626667073579"/>
      <name val="Arial"/>
      <family val="2"/>
    </font>
    <font>
      <b/>
      <sz val="11"/>
      <color theme="1" tint="0.34998626667073579"/>
      <name val="Arial"/>
      <family val="2"/>
    </font>
    <font>
      <b/>
      <sz val="12"/>
      <color theme="1" tint="0.34998626667073579"/>
      <name val="Arial"/>
      <family val="2"/>
    </font>
    <font>
      <sz val="12"/>
      <color theme="1" tint="0.34998626667073579"/>
      <name val="Arial"/>
      <family val="2"/>
    </font>
    <font>
      <b/>
      <sz val="10"/>
      <color theme="1" tint="0.34998626667073579"/>
      <name val="Arial"/>
      <family val="2"/>
    </font>
    <font>
      <i/>
      <sz val="11"/>
      <color theme="0"/>
      <name val="Arial"/>
      <family val="2"/>
    </font>
    <font>
      <u/>
      <sz val="12"/>
      <name val="Arial"/>
      <family val="2"/>
    </font>
    <font>
      <i/>
      <sz val="10"/>
      <color theme="1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2F2F2"/>
      </patternFill>
    </fill>
    <fill>
      <patternFill patternType="solid">
        <fgColor indexed="17"/>
      </patternFill>
    </fill>
    <fill>
      <patternFill patternType="solid">
        <fgColor theme="0"/>
        <bgColor indexed="64"/>
      </patternFill>
    </fill>
    <fill>
      <patternFill patternType="solid">
        <fgColor rgb="FFF60006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 tint="-0.249977111117893"/>
        <bgColor indexed="64"/>
      </patternFill>
    </fill>
  </fills>
  <borders count="31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auto="1"/>
      </top>
      <bottom style="thin">
        <color indexed="63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tted">
        <color auto="1"/>
      </left>
      <right/>
      <top/>
      <bottom/>
      <diagonal/>
    </border>
    <border>
      <left style="dotted">
        <color auto="1"/>
      </left>
      <right/>
      <top style="dotted">
        <color auto="1"/>
      </top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/>
      <diagonal/>
    </border>
    <border>
      <left style="dotted">
        <color auto="1"/>
      </left>
      <right style="dotted">
        <color auto="1"/>
      </right>
      <top/>
      <bottom/>
      <diagonal/>
    </border>
    <border>
      <left style="dotted">
        <color auto="1"/>
      </left>
      <right style="dotted">
        <color auto="1"/>
      </right>
      <top/>
      <bottom style="dotted">
        <color auto="1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/>
      <bottom style="dashed">
        <color rgb="FFBDB7AD"/>
      </bottom>
      <diagonal/>
    </border>
    <border>
      <left/>
      <right/>
      <top style="dashed">
        <color rgb="FFBDB7AD"/>
      </top>
      <bottom style="dashed">
        <color rgb="FFBDB7AD"/>
      </bottom>
      <diagonal/>
    </border>
    <border>
      <left style="thin">
        <color theme="0"/>
      </left>
      <right style="dashed">
        <color rgb="FFBDB7AD"/>
      </right>
      <top style="dashed">
        <color rgb="FFBDB7AD"/>
      </top>
      <bottom style="dashed">
        <color rgb="FFBDB7AD"/>
      </bottom>
      <diagonal/>
    </border>
    <border>
      <left/>
      <right style="dashed">
        <color rgb="FFBDB7AD"/>
      </right>
      <top/>
      <bottom/>
      <diagonal/>
    </border>
    <border>
      <left/>
      <right style="dashed">
        <color rgb="FFBDB7AD"/>
      </right>
      <top/>
      <bottom style="dashed">
        <color rgb="FFBDB7AD"/>
      </bottom>
      <diagonal/>
    </border>
    <border>
      <left/>
      <right style="dashed">
        <color rgb="FFBDB7AD"/>
      </right>
      <top style="dashed">
        <color rgb="FFBDB7AD"/>
      </top>
      <bottom style="dashed">
        <color rgb="FFBDB7AD"/>
      </bottom>
      <diagonal/>
    </border>
    <border>
      <left/>
      <right style="dashed">
        <color rgb="FFBDB7AD"/>
      </right>
      <top style="dashed">
        <color rgb="FFBDB7AD"/>
      </top>
      <bottom/>
      <diagonal/>
    </border>
    <border>
      <left/>
      <right/>
      <top style="thin">
        <color theme="0"/>
      </top>
      <bottom/>
      <diagonal/>
    </border>
    <border>
      <left style="dashed">
        <color rgb="FFBDB7AD"/>
      </left>
      <right/>
      <top/>
      <bottom style="dashed">
        <color rgb="FFBDB7AD"/>
      </bottom>
      <diagonal/>
    </border>
    <border>
      <left style="dashed">
        <color rgb="FFBDB7AD"/>
      </left>
      <right/>
      <top style="dashed">
        <color rgb="FFBDB7AD"/>
      </top>
      <bottom style="dashed">
        <color rgb="FFBDB7AD"/>
      </bottom>
      <diagonal/>
    </border>
    <border>
      <left style="dashed">
        <color rgb="FFBDB7AD"/>
      </left>
      <right/>
      <top style="dashed">
        <color rgb="FFBDB7AD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dashed">
        <color rgb="FFBDB7AD"/>
      </left>
      <right style="dashed">
        <color rgb="FFBDB7AD"/>
      </right>
      <top/>
      <bottom style="dashed">
        <color rgb="FFBDB7AD"/>
      </bottom>
      <diagonal/>
    </border>
    <border>
      <left style="dashed">
        <color rgb="FFBDB7AD"/>
      </left>
      <right style="dashed">
        <color rgb="FFBDB7AD"/>
      </right>
      <top style="dashed">
        <color rgb="FFBDB7AD"/>
      </top>
      <bottom style="dashed">
        <color rgb="FFBDB7AD"/>
      </bottom>
      <diagonal/>
    </border>
  </borders>
  <cellStyleXfs count="99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/>
    <xf numFmtId="0" fontId="2" fillId="0" borderId="0"/>
    <xf numFmtId="0" fontId="2" fillId="0" borderId="0"/>
    <xf numFmtId="0" fontId="2" fillId="0" borderId="0">
      <alignment wrapText="1"/>
    </xf>
    <xf numFmtId="0" fontId="1" fillId="2" borderId="1" applyNumberFormat="0" applyFont="0" applyAlignment="0" applyProtection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4" fontId="5" fillId="3" borderId="2" applyNumberFormat="0" applyProtection="0">
      <alignment vertical="center"/>
    </xf>
    <xf numFmtId="4" fontId="6" fillId="3" borderId="2" applyNumberFormat="0" applyProtection="0">
      <alignment vertical="center"/>
    </xf>
    <xf numFmtId="4" fontId="5" fillId="3" borderId="2" applyNumberFormat="0" applyProtection="0">
      <alignment horizontal="left" vertical="center" indent="1"/>
    </xf>
    <xf numFmtId="4" fontId="5" fillId="3" borderId="2" applyNumberFormat="0" applyProtection="0">
      <alignment horizontal="left" vertical="center" indent="1"/>
    </xf>
    <xf numFmtId="0" fontId="2" fillId="4" borderId="2" applyNumberFormat="0" applyProtection="0">
      <alignment horizontal="left" vertical="center" indent="1"/>
    </xf>
    <xf numFmtId="4" fontId="5" fillId="5" borderId="2" applyNumberFormat="0" applyProtection="0">
      <alignment horizontal="right" vertical="center"/>
    </xf>
    <xf numFmtId="4" fontId="5" fillId="6" borderId="2" applyNumberFormat="0" applyProtection="0">
      <alignment horizontal="right" vertical="center"/>
    </xf>
    <xf numFmtId="4" fontId="5" fillId="7" borderId="2" applyNumberFormat="0" applyProtection="0">
      <alignment horizontal="right" vertical="center"/>
    </xf>
    <xf numFmtId="4" fontId="5" fillId="8" borderId="2" applyNumberFormat="0" applyProtection="0">
      <alignment horizontal="right" vertical="center"/>
    </xf>
    <xf numFmtId="4" fontId="5" fillId="9" borderId="2" applyNumberFormat="0" applyProtection="0">
      <alignment horizontal="right" vertical="center"/>
    </xf>
    <xf numFmtId="4" fontId="5" fillId="10" borderId="2" applyNumberFormat="0" applyProtection="0">
      <alignment horizontal="right" vertical="center"/>
    </xf>
    <xf numFmtId="4" fontId="5" fillId="11" borderId="2" applyNumberFormat="0" applyProtection="0">
      <alignment horizontal="right" vertical="center"/>
    </xf>
    <xf numFmtId="4" fontId="5" fillId="12" borderId="2" applyNumberFormat="0" applyProtection="0">
      <alignment horizontal="right" vertical="center"/>
    </xf>
    <xf numFmtId="4" fontId="5" fillId="13" borderId="2" applyNumberFormat="0" applyProtection="0">
      <alignment horizontal="right" vertical="center"/>
    </xf>
    <xf numFmtId="4" fontId="7" fillId="14" borderId="2" applyNumberFormat="0" applyProtection="0">
      <alignment horizontal="left" vertical="center" indent="1"/>
    </xf>
    <xf numFmtId="4" fontId="5" fillId="15" borderId="3" applyNumberFormat="0" applyProtection="0">
      <alignment horizontal="left" vertical="center" indent="1"/>
    </xf>
    <xf numFmtId="4" fontId="8" fillId="16" borderId="0" applyNumberFormat="0" applyProtection="0">
      <alignment horizontal="left" vertical="center" indent="1"/>
    </xf>
    <xf numFmtId="0" fontId="2" fillId="4" borderId="2" applyNumberFormat="0" applyProtection="0">
      <alignment horizontal="left" vertical="center" indent="1"/>
    </xf>
    <xf numFmtId="4" fontId="5" fillId="15" borderId="2" applyNumberFormat="0" applyProtection="0">
      <alignment horizontal="left" vertical="center" indent="1"/>
    </xf>
    <xf numFmtId="4" fontId="5" fillId="17" borderId="2" applyNumberFormat="0" applyProtection="0">
      <alignment horizontal="left" vertical="center" indent="1"/>
    </xf>
    <xf numFmtId="0" fontId="2" fillId="17" borderId="2" applyNumberFormat="0" applyProtection="0">
      <alignment horizontal="left" vertical="center" indent="1"/>
    </xf>
    <xf numFmtId="0" fontId="2" fillId="17" borderId="2" applyNumberFormat="0" applyProtection="0">
      <alignment horizontal="left" vertical="center" indent="1"/>
    </xf>
    <xf numFmtId="0" fontId="2" fillId="0" borderId="0" applyNumberFormat="0" applyProtection="0">
      <alignment horizontal="left" vertical="center" indent="1"/>
    </xf>
    <xf numFmtId="0" fontId="2" fillId="17" borderId="2" applyNumberFormat="0" applyProtection="0">
      <alignment horizontal="left" vertical="center" indent="1"/>
    </xf>
    <xf numFmtId="0" fontId="2" fillId="18" borderId="2" applyNumberFormat="0" applyProtection="0">
      <alignment horizontal="left" vertical="center" indent="1"/>
    </xf>
    <xf numFmtId="0" fontId="2" fillId="18" borderId="2" applyNumberFormat="0" applyProtection="0">
      <alignment horizontal="left" vertical="center" indent="1"/>
    </xf>
    <xf numFmtId="0" fontId="2" fillId="0" borderId="0" applyNumberFormat="0" applyProtection="0">
      <alignment horizontal="left" vertical="center" indent="1"/>
    </xf>
    <xf numFmtId="0" fontId="2" fillId="18" borderId="2" applyNumberFormat="0" applyProtection="0">
      <alignment horizontal="left" vertical="center" indent="1"/>
    </xf>
    <xf numFmtId="0" fontId="2" fillId="19" borderId="2" applyNumberFormat="0" applyProtection="0">
      <alignment horizontal="left" vertical="center" indent="1"/>
    </xf>
    <xf numFmtId="0" fontId="2" fillId="19" borderId="2" applyNumberFormat="0" applyProtection="0">
      <alignment horizontal="left" vertical="center" indent="1"/>
    </xf>
    <xf numFmtId="0" fontId="2" fillId="0" borderId="0" applyNumberFormat="0" applyProtection="0">
      <alignment horizontal="left" vertical="center" indent="1"/>
    </xf>
    <xf numFmtId="0" fontId="2" fillId="19" borderId="2" applyNumberFormat="0" applyProtection="0">
      <alignment horizontal="left" vertical="center" indent="1"/>
    </xf>
    <xf numFmtId="0" fontId="2" fillId="4" borderId="2" applyNumberFormat="0" applyProtection="0">
      <alignment horizontal="left" vertical="center" indent="1"/>
    </xf>
    <xf numFmtId="0" fontId="2" fillId="4" borderId="2" applyNumberFormat="0" applyProtection="0">
      <alignment horizontal="left" vertical="center" indent="1"/>
    </xf>
    <xf numFmtId="0" fontId="2" fillId="0" borderId="0" applyNumberFormat="0" applyProtection="0">
      <alignment horizontal="left" vertical="center" indent="1"/>
    </xf>
    <xf numFmtId="0" fontId="2" fillId="4" borderId="2" applyNumberFormat="0" applyProtection="0">
      <alignment horizontal="left" vertical="center" indent="1"/>
    </xf>
    <xf numFmtId="4" fontId="5" fillId="20" borderId="2" applyNumberFormat="0" applyProtection="0">
      <alignment vertical="center"/>
    </xf>
    <xf numFmtId="4" fontId="6" fillId="20" borderId="2" applyNumberFormat="0" applyProtection="0">
      <alignment vertical="center"/>
    </xf>
    <xf numFmtId="4" fontId="5" fillId="20" borderId="2" applyNumberFormat="0" applyProtection="0">
      <alignment horizontal="left" vertical="center" indent="1"/>
    </xf>
    <xf numFmtId="4" fontId="5" fillId="20" borderId="2" applyNumberFormat="0" applyProtection="0">
      <alignment horizontal="left" vertical="center" indent="1"/>
    </xf>
    <xf numFmtId="4" fontId="5" fillId="15" borderId="2" applyNumberFormat="0" applyProtection="0">
      <alignment horizontal="right" vertical="center"/>
    </xf>
    <xf numFmtId="4" fontId="5" fillId="15" borderId="2" applyNumberFormat="0" applyProtection="0">
      <alignment horizontal="right" vertical="center"/>
    </xf>
    <xf numFmtId="4" fontId="6" fillId="15" borderId="2" applyNumberFormat="0" applyProtection="0">
      <alignment horizontal="right" vertical="center"/>
    </xf>
    <xf numFmtId="0" fontId="2" fillId="4" borderId="2" applyNumberFormat="0" applyProtection="0">
      <alignment horizontal="left" vertical="center" indent="1"/>
    </xf>
    <xf numFmtId="0" fontId="2" fillId="4" borderId="2" applyNumberFormat="0" applyProtection="0">
      <alignment horizontal="left" vertical="center" indent="1"/>
    </xf>
    <xf numFmtId="0" fontId="9" fillId="0" borderId="0"/>
    <xf numFmtId="4" fontId="10" fillId="15" borderId="2" applyNumberFormat="0" applyProtection="0">
      <alignment horizontal="right" vertical="center"/>
    </xf>
    <xf numFmtId="165" fontId="1" fillId="0" borderId="0"/>
    <xf numFmtId="165" fontId="2" fillId="0" borderId="0"/>
    <xf numFmtId="165" fontId="2" fillId="4" borderId="2" applyNumberFormat="0" applyProtection="0">
      <alignment horizontal="left" vertical="center" indent="1"/>
    </xf>
    <xf numFmtId="165" fontId="2" fillId="19" borderId="2" applyNumberFormat="0" applyProtection="0">
      <alignment horizontal="left" vertical="center" indent="1"/>
    </xf>
    <xf numFmtId="165" fontId="2" fillId="18" borderId="2" applyNumberFormat="0" applyProtection="0">
      <alignment horizontal="left" vertical="center" indent="1"/>
    </xf>
    <xf numFmtId="165" fontId="2" fillId="18" borderId="2" applyNumberFormat="0" applyProtection="0">
      <alignment horizontal="left" vertical="center" indent="1"/>
    </xf>
    <xf numFmtId="165" fontId="2" fillId="17" borderId="2" applyNumberFormat="0" applyProtection="0">
      <alignment horizontal="left" vertical="center" indent="1"/>
    </xf>
    <xf numFmtId="165" fontId="2" fillId="19" borderId="2" applyNumberFormat="0" applyProtection="0">
      <alignment horizontal="left" vertical="center" indent="1"/>
    </xf>
    <xf numFmtId="165" fontId="2" fillId="4" borderId="2" applyNumberFormat="0" applyProtection="0">
      <alignment horizontal="left" vertical="center" indent="1"/>
    </xf>
    <xf numFmtId="0" fontId="16" fillId="22" borderId="2" applyNumberFormat="0" applyProtection="0">
      <alignment horizontal="left" vertical="center" indent="1"/>
    </xf>
    <xf numFmtId="165" fontId="2" fillId="19" borderId="2" applyNumberFormat="0" applyProtection="0">
      <alignment horizontal="left" vertical="center" indent="1"/>
    </xf>
    <xf numFmtId="165" fontId="2" fillId="17" borderId="2" applyNumberFormat="0" applyProtection="0">
      <alignment horizontal="left" vertical="center" indent="1"/>
    </xf>
    <xf numFmtId="165" fontId="2" fillId="17" borderId="2" applyNumberFormat="0" applyProtection="0">
      <alignment horizontal="left" vertical="center" indent="1"/>
    </xf>
    <xf numFmtId="165" fontId="2" fillId="18" borderId="2" applyNumberFormat="0" applyProtection="0">
      <alignment horizontal="left" vertical="center" indent="1"/>
    </xf>
    <xf numFmtId="165" fontId="2" fillId="4" borderId="2" applyNumberFormat="0" applyProtection="0">
      <alignment horizontal="left" vertical="center" indent="1"/>
    </xf>
    <xf numFmtId="165" fontId="2" fillId="4" borderId="2" applyNumberFormat="0" applyProtection="0">
      <alignment horizontal="left" vertical="center" indent="1"/>
    </xf>
    <xf numFmtId="165" fontId="2" fillId="4" borderId="2" applyNumberFormat="0" applyProtection="0">
      <alignment horizontal="left" vertical="center" indent="1"/>
    </xf>
    <xf numFmtId="165" fontId="1" fillId="0" borderId="0"/>
    <xf numFmtId="165" fontId="2" fillId="4" borderId="2" applyNumberFormat="0" applyProtection="0">
      <alignment horizontal="left" vertical="center" indent="1"/>
    </xf>
    <xf numFmtId="165" fontId="2" fillId="4" borderId="2" applyNumberFormat="0" applyProtection="0">
      <alignment horizontal="left" vertical="center" indent="1"/>
    </xf>
    <xf numFmtId="165" fontId="9" fillId="0" borderId="0"/>
    <xf numFmtId="165" fontId="14" fillId="21" borderId="4" applyNumberFormat="0" applyAlignment="0" applyProtection="0"/>
    <xf numFmtId="165" fontId="15" fillId="0" borderId="5" applyNumberFormat="0" applyFill="0" applyAlignment="0" applyProtection="0"/>
    <xf numFmtId="165" fontId="2" fillId="0" borderId="0"/>
    <xf numFmtId="165" fontId="2" fillId="0" borderId="0">
      <alignment wrapText="1"/>
    </xf>
    <xf numFmtId="165" fontId="1" fillId="2" borderId="1" applyNumberFormat="0" applyFont="0" applyAlignment="0" applyProtection="0"/>
    <xf numFmtId="165" fontId="2" fillId="0" borderId="0"/>
    <xf numFmtId="165" fontId="1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</cellStyleXfs>
  <cellXfs count="288">
    <xf numFmtId="0" fontId="0" fillId="0" borderId="0" xfId="0"/>
    <xf numFmtId="0" fontId="11" fillId="0" borderId="0" xfId="0" applyFont="1" applyFill="1" applyBorder="1" applyAlignment="1">
      <alignment horizontal="left" vertical="top"/>
    </xf>
    <xf numFmtId="168" fontId="12" fillId="0" borderId="0" xfId="0" applyNumberFormat="1" applyFont="1" applyFill="1" applyBorder="1" applyAlignment="1">
      <alignment vertical="top"/>
    </xf>
    <xf numFmtId="0" fontId="12" fillId="0" borderId="0" xfId="0" applyFont="1" applyBorder="1" applyAlignment="1">
      <alignment vertical="top"/>
    </xf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0" xfId="0" applyBorder="1" applyAlignment="1">
      <alignment horizontal="left" vertical="center"/>
    </xf>
    <xf numFmtId="0" fontId="13" fillId="0" borderId="0" xfId="0" applyFont="1" applyFill="1" applyBorder="1" applyAlignment="1">
      <alignment horizontal="left" vertical="center"/>
    </xf>
    <xf numFmtId="165" fontId="1" fillId="0" borderId="0" xfId="60"/>
    <xf numFmtId="165" fontId="1" fillId="0" borderId="0" xfId="60" applyBorder="1"/>
    <xf numFmtId="165" fontId="1" fillId="0" borderId="0" xfId="60" applyAlignment="1">
      <alignment vertical="top"/>
    </xf>
    <xf numFmtId="165" fontId="1" fillId="0" borderId="0" xfId="60" applyAlignment="1"/>
    <xf numFmtId="169" fontId="0" fillId="0" borderId="0" xfId="2" applyNumberFormat="1" applyFont="1"/>
    <xf numFmtId="10" fontId="0" fillId="0" borderId="0" xfId="0" applyNumberFormat="1"/>
    <xf numFmtId="165" fontId="1" fillId="0" borderId="0" xfId="60" applyFill="1"/>
    <xf numFmtId="165" fontId="19" fillId="0" borderId="0" xfId="60" applyFont="1" applyFill="1"/>
    <xf numFmtId="165" fontId="23" fillId="0" borderId="0" xfId="60" applyFont="1" applyBorder="1"/>
    <xf numFmtId="165" fontId="24" fillId="0" borderId="0" xfId="60" applyFont="1" applyBorder="1" applyAlignment="1">
      <alignment horizontal="center" vertical="center"/>
    </xf>
    <xf numFmtId="165" fontId="30" fillId="0" borderId="0" xfId="60" applyFont="1" applyFill="1" applyBorder="1" applyAlignment="1">
      <alignment vertical="top"/>
    </xf>
    <xf numFmtId="165" fontId="23" fillId="0" borderId="0" xfId="60" applyFont="1" applyFill="1"/>
    <xf numFmtId="165" fontId="23" fillId="0" borderId="0" xfId="60" applyFont="1"/>
    <xf numFmtId="173" fontId="27" fillId="0" borderId="25" xfId="60" applyNumberFormat="1" applyFont="1" applyBorder="1" applyAlignment="1">
      <alignment horizontal="center" vertical="center"/>
    </xf>
    <xf numFmtId="172" fontId="27" fillId="0" borderId="22" xfId="60" applyNumberFormat="1" applyFont="1" applyBorder="1" applyAlignment="1">
      <alignment horizontal="center" vertical="center"/>
    </xf>
    <xf numFmtId="172" fontId="27" fillId="0" borderId="26" xfId="60" applyNumberFormat="1" applyFont="1" applyBorder="1" applyAlignment="1">
      <alignment horizontal="center" vertical="center"/>
    </xf>
    <xf numFmtId="165" fontId="24" fillId="0" borderId="0" xfId="60" applyFont="1" applyFill="1" applyBorder="1"/>
    <xf numFmtId="165" fontId="23" fillId="0" borderId="0" xfId="60" applyFont="1" applyFill="1" applyBorder="1"/>
    <xf numFmtId="165" fontId="28" fillId="0" borderId="0" xfId="60" applyFont="1" applyFill="1" applyBorder="1" applyAlignment="1">
      <alignment horizontal="left" vertical="center"/>
    </xf>
    <xf numFmtId="0" fontId="23" fillId="0" borderId="0" xfId="0" applyFont="1" applyBorder="1" applyAlignment="1">
      <alignment vertical="center"/>
    </xf>
    <xf numFmtId="0" fontId="23" fillId="0" borderId="0" xfId="0" applyFont="1" applyBorder="1"/>
    <xf numFmtId="0" fontId="24" fillId="0" borderId="0" xfId="0" applyFont="1" applyBorder="1" applyAlignment="1">
      <alignment horizontal="center"/>
    </xf>
    <xf numFmtId="0" fontId="34" fillId="0" borderId="0" xfId="0" applyFont="1" applyBorder="1" applyAlignment="1">
      <alignment horizontal="center" vertical="center"/>
    </xf>
    <xf numFmtId="0" fontId="23" fillId="0" borderId="0" xfId="0" applyFont="1" applyBorder="1" applyAlignment="1">
      <alignment horizontal="left" vertical="center"/>
    </xf>
    <xf numFmtId="0" fontId="23" fillId="0" borderId="0" xfId="0" applyFont="1" applyBorder="1" applyAlignment="1">
      <alignment horizontal="center" vertical="center"/>
    </xf>
    <xf numFmtId="0" fontId="35" fillId="0" borderId="0" xfId="0" applyFont="1" applyFill="1" applyBorder="1" applyAlignment="1">
      <alignment horizontal="center" vertical="center"/>
    </xf>
    <xf numFmtId="0" fontId="38" fillId="0" borderId="0" xfId="0" applyFont="1" applyBorder="1" applyAlignment="1"/>
    <xf numFmtId="0" fontId="37" fillId="0" borderId="0" xfId="0" applyFont="1" applyBorder="1" applyAlignment="1"/>
    <xf numFmtId="0" fontId="37" fillId="0" borderId="0" xfId="0" applyFont="1" applyBorder="1" applyAlignment="1">
      <alignment vertical="center"/>
    </xf>
    <xf numFmtId="171" fontId="23" fillId="0" borderId="21" xfId="0" applyNumberFormat="1" applyFont="1" applyFill="1" applyBorder="1" applyAlignment="1">
      <alignment horizontal="center" vertical="center"/>
    </xf>
    <xf numFmtId="171" fontId="23" fillId="0" borderId="25" xfId="0" applyNumberFormat="1" applyFont="1" applyFill="1" applyBorder="1" applyAlignment="1">
      <alignment horizontal="center" vertical="center"/>
    </xf>
    <xf numFmtId="171" fontId="23" fillId="0" borderId="22" xfId="0" applyNumberFormat="1" applyFont="1" applyFill="1" applyBorder="1" applyAlignment="1">
      <alignment horizontal="center" vertical="center"/>
    </xf>
    <xf numFmtId="171" fontId="23" fillId="0" borderId="26" xfId="0" applyNumberFormat="1" applyFont="1" applyFill="1" applyBorder="1" applyAlignment="1">
      <alignment horizontal="center" vertical="center"/>
    </xf>
    <xf numFmtId="171" fontId="24" fillId="0" borderId="22" xfId="0" applyNumberFormat="1" applyFont="1" applyFill="1" applyBorder="1" applyAlignment="1">
      <alignment horizontal="center" vertical="center"/>
    </xf>
    <xf numFmtId="171" fontId="24" fillId="0" borderId="26" xfId="0" applyNumberFormat="1" applyFont="1" applyFill="1" applyBorder="1" applyAlignment="1">
      <alignment horizontal="center" vertical="center"/>
    </xf>
    <xf numFmtId="0" fontId="29" fillId="0" borderId="0" xfId="0" applyFont="1" applyBorder="1"/>
    <xf numFmtId="0" fontId="37" fillId="0" borderId="0" xfId="0" applyFont="1" applyFill="1" applyBorder="1" applyAlignment="1">
      <alignment horizontal="left"/>
    </xf>
    <xf numFmtId="0" fontId="38" fillId="0" borderId="0" xfId="0" applyFont="1" applyBorder="1" applyAlignment="1">
      <alignment vertical="center"/>
    </xf>
    <xf numFmtId="3" fontId="23" fillId="0" borderId="21" xfId="0" applyNumberFormat="1" applyFont="1" applyBorder="1" applyAlignment="1">
      <alignment horizontal="center" vertical="center"/>
    </xf>
    <xf numFmtId="3" fontId="23" fillId="0" borderId="25" xfId="0" applyNumberFormat="1" applyFont="1" applyBorder="1" applyAlignment="1">
      <alignment horizontal="center" vertical="center"/>
    </xf>
    <xf numFmtId="0" fontId="39" fillId="0" borderId="0" xfId="0" applyFont="1" applyBorder="1" applyAlignment="1"/>
    <xf numFmtId="3" fontId="23" fillId="0" borderId="23" xfId="0" applyNumberFormat="1" applyFont="1" applyBorder="1" applyAlignment="1">
      <alignment horizontal="center" vertical="center"/>
    </xf>
    <xf numFmtId="3" fontId="23" fillId="0" borderId="27" xfId="0" applyNumberFormat="1" applyFont="1" applyBorder="1" applyAlignment="1">
      <alignment horizontal="center" vertical="center"/>
    </xf>
    <xf numFmtId="0" fontId="23" fillId="0" borderId="0" xfId="0" applyFont="1" applyFill="1" applyBorder="1"/>
    <xf numFmtId="0" fontId="39" fillId="0" borderId="0" xfId="0" applyFont="1" applyFill="1" applyBorder="1" applyAlignment="1">
      <alignment horizontal="left" vertical="center"/>
    </xf>
    <xf numFmtId="0" fontId="41" fillId="0" borderId="0" xfId="0" applyFont="1" applyFill="1" applyBorder="1" applyAlignment="1">
      <alignment horizontal="left" vertical="center"/>
    </xf>
    <xf numFmtId="168" fontId="23" fillId="0" borderId="0" xfId="0" applyNumberFormat="1" applyFont="1" applyBorder="1" applyAlignment="1">
      <alignment horizontal="center"/>
    </xf>
    <xf numFmtId="169" fontId="23" fillId="0" borderId="0" xfId="2" applyNumberFormat="1" applyFont="1" applyBorder="1" applyAlignment="1">
      <alignment vertical="center"/>
    </xf>
    <xf numFmtId="0" fontId="23" fillId="0" borderId="0" xfId="0" applyFont="1" applyAlignment="1">
      <alignment vertical="top"/>
    </xf>
    <xf numFmtId="0" fontId="31" fillId="0" borderId="0" xfId="0" applyFont="1" applyFill="1" applyBorder="1" applyAlignment="1">
      <alignment horizontal="left" vertical="center"/>
    </xf>
    <xf numFmtId="168" fontId="29" fillId="0" borderId="0" xfId="0" applyNumberFormat="1" applyFont="1" applyFill="1" applyBorder="1"/>
    <xf numFmtId="0" fontId="37" fillId="0" borderId="0" xfId="0" applyFont="1" applyFill="1" applyBorder="1" applyAlignment="1">
      <alignment horizontal="left" vertical="top"/>
    </xf>
    <xf numFmtId="168" fontId="29" fillId="0" borderId="0" xfId="0" applyNumberFormat="1" applyFont="1" applyFill="1" applyBorder="1" applyAlignment="1">
      <alignment vertical="top"/>
    </xf>
    <xf numFmtId="0" fontId="29" fillId="0" borderId="0" xfId="0" applyFont="1" applyBorder="1" applyAlignment="1">
      <alignment vertical="top"/>
    </xf>
    <xf numFmtId="0" fontId="23" fillId="0" borderId="0" xfId="0" applyFont="1" applyFill="1" applyAlignment="1">
      <alignment vertical="top"/>
    </xf>
    <xf numFmtId="0" fontId="42" fillId="0" borderId="0" xfId="0" applyFont="1" applyAlignment="1">
      <alignment vertical="top"/>
    </xf>
    <xf numFmtId="0" fontId="23" fillId="0" borderId="0" xfId="0" applyFont="1"/>
    <xf numFmtId="0" fontId="29" fillId="0" borderId="0" xfId="0" applyFont="1"/>
    <xf numFmtId="0" fontId="23" fillId="0" borderId="0" xfId="0" applyFont="1" applyBorder="1" applyAlignment="1"/>
    <xf numFmtId="165" fontId="23" fillId="0" borderId="0" xfId="87" applyFont="1" applyBorder="1"/>
    <xf numFmtId="165" fontId="36" fillId="0" borderId="0" xfId="87" applyFont="1" applyFill="1" applyBorder="1" applyAlignment="1">
      <alignment horizontal="left" vertical="top"/>
    </xf>
    <xf numFmtId="0" fontId="18" fillId="0" borderId="0" xfId="6" applyFont="1" applyBorder="1"/>
    <xf numFmtId="165" fontId="27" fillId="0" borderId="0" xfId="60" applyFont="1"/>
    <xf numFmtId="0" fontId="27" fillId="0" borderId="0" xfId="0" applyFont="1" applyFill="1"/>
    <xf numFmtId="0" fontId="27" fillId="0" borderId="0" xfId="0" applyFont="1" applyAlignment="1">
      <alignment vertical="center"/>
    </xf>
    <xf numFmtId="0" fontId="23" fillId="0" borderId="0" xfId="0" applyFont="1" applyFill="1"/>
    <xf numFmtId="0" fontId="27" fillId="0" borderId="0" xfId="0" applyFont="1" applyAlignment="1">
      <alignment vertical="center" wrapText="1"/>
    </xf>
    <xf numFmtId="3" fontId="23" fillId="0" borderId="0" xfId="0" applyNumberFormat="1" applyFont="1"/>
    <xf numFmtId="168" fontId="23" fillId="0" borderId="0" xfId="0" applyNumberFormat="1" applyFont="1" applyBorder="1"/>
    <xf numFmtId="37" fontId="23" fillId="0" borderId="0" xfId="0" applyNumberFormat="1" applyFont="1" applyBorder="1" applyAlignment="1">
      <alignment horizontal="center" vertical="center"/>
    </xf>
    <xf numFmtId="168" fontId="29" fillId="0" borderId="0" xfId="0" applyNumberFormat="1" applyFont="1" applyBorder="1" applyAlignment="1">
      <alignment vertical="center"/>
    </xf>
    <xf numFmtId="0" fontId="29" fillId="0" borderId="0" xfId="0" applyFont="1" applyBorder="1" applyAlignment="1">
      <alignment vertical="center"/>
    </xf>
    <xf numFmtId="168" fontId="29" fillId="0" borderId="0" xfId="0" applyNumberFormat="1" applyFont="1" applyBorder="1"/>
    <xf numFmtId="3" fontId="34" fillId="0" borderId="0" xfId="60" applyNumberFormat="1" applyFont="1" applyFill="1" applyBorder="1" applyAlignment="1">
      <alignment horizontal="center" vertical="center"/>
    </xf>
    <xf numFmtId="3" fontId="52" fillId="0" borderId="0" xfId="60" applyNumberFormat="1" applyFont="1" applyFill="1" applyBorder="1" applyAlignment="1">
      <alignment horizontal="center" vertical="center"/>
    </xf>
    <xf numFmtId="0" fontId="49" fillId="0" borderId="0" xfId="0" applyFont="1" applyFill="1" applyBorder="1" applyAlignment="1">
      <alignment vertical="center" wrapText="1"/>
    </xf>
    <xf numFmtId="169" fontId="51" fillId="0" borderId="0" xfId="90" applyNumberFormat="1" applyFont="1" applyBorder="1" applyAlignment="1">
      <alignment horizontal="center" vertical="center"/>
    </xf>
    <xf numFmtId="0" fontId="18" fillId="0" borderId="0" xfId="89" applyFont="1" applyBorder="1" applyAlignment="1">
      <alignment horizontal="center" vertical="center"/>
    </xf>
    <xf numFmtId="170" fontId="17" fillId="0" borderId="0" xfId="88" applyNumberFormat="1" applyFont="1" applyBorder="1" applyAlignment="1">
      <alignment horizontal="center" vertical="center"/>
    </xf>
    <xf numFmtId="170" fontId="18" fillId="0" borderId="0" xfId="89" applyNumberFormat="1" applyFont="1" applyBorder="1" applyAlignment="1">
      <alignment horizontal="center" vertical="center"/>
    </xf>
    <xf numFmtId="169" fontId="17" fillId="0" borderId="0" xfId="90" applyNumberFormat="1" applyFont="1" applyBorder="1" applyAlignment="1">
      <alignment horizontal="center" vertical="center"/>
    </xf>
    <xf numFmtId="165" fontId="35" fillId="0" borderId="0" xfId="87" applyFont="1" applyFill="1" applyBorder="1" applyAlignment="1">
      <alignment vertical="center"/>
    </xf>
    <xf numFmtId="37" fontId="23" fillId="0" borderId="0" xfId="87" applyNumberFormat="1" applyFont="1" applyBorder="1" applyAlignment="1">
      <alignment horizontal="center" vertical="center"/>
    </xf>
    <xf numFmtId="37" fontId="24" fillId="0" borderId="0" xfId="1" applyNumberFormat="1" applyFont="1" applyFill="1" applyBorder="1" applyAlignment="1">
      <alignment horizontal="center" vertical="center"/>
    </xf>
    <xf numFmtId="37" fontId="23" fillId="0" borderId="0" xfId="1" applyNumberFormat="1" applyFont="1" applyBorder="1" applyAlignment="1">
      <alignment horizontal="center" vertical="center"/>
    </xf>
    <xf numFmtId="37" fontId="23" fillId="0" borderId="0" xfId="1" applyNumberFormat="1" applyFont="1" applyFill="1" applyBorder="1" applyAlignment="1">
      <alignment horizontal="center" vertical="center"/>
    </xf>
    <xf numFmtId="37" fontId="23" fillId="0" borderId="0" xfId="87" applyNumberFormat="1" applyFont="1" applyFill="1" applyBorder="1" applyAlignment="1">
      <alignment horizontal="center" vertical="center"/>
    </xf>
    <xf numFmtId="37" fontId="24" fillId="0" borderId="0" xfId="0" applyNumberFormat="1" applyFont="1" applyBorder="1" applyAlignment="1">
      <alignment horizontal="center" vertical="center"/>
    </xf>
    <xf numFmtId="0" fontId="56" fillId="0" borderId="0" xfId="0" applyFont="1" applyFill="1" applyBorder="1" applyAlignment="1">
      <alignment horizontal="left" vertical="center"/>
    </xf>
    <xf numFmtId="165" fontId="23" fillId="0" borderId="0" xfId="87" applyFont="1" applyFill="1" applyBorder="1" applyAlignment="1">
      <alignment vertical="center"/>
    </xf>
    <xf numFmtId="165" fontId="24" fillId="0" borderId="0" xfId="87" applyFont="1" applyFill="1" applyBorder="1" applyAlignment="1">
      <alignment vertical="center"/>
    </xf>
    <xf numFmtId="165" fontId="60" fillId="0" borderId="0" xfId="87" applyFont="1" applyFill="1" applyBorder="1" applyAlignment="1">
      <alignment vertical="center"/>
    </xf>
    <xf numFmtId="37" fontId="24" fillId="0" borderId="0" xfId="87" applyNumberFormat="1" applyFont="1" applyFill="1" applyBorder="1" applyAlignment="1">
      <alignment horizontal="center" vertical="center"/>
    </xf>
    <xf numFmtId="0" fontId="38" fillId="0" borderId="18" xfId="0" applyFont="1" applyBorder="1" applyAlignment="1">
      <alignment vertical="center"/>
    </xf>
    <xf numFmtId="0" fontId="29" fillId="0" borderId="17" xfId="0" applyFont="1" applyBorder="1" applyAlignment="1">
      <alignment horizontal="center" vertical="center"/>
    </xf>
    <xf numFmtId="3" fontId="23" fillId="0" borderId="22" xfId="0" applyNumberFormat="1" applyFont="1" applyBorder="1" applyAlignment="1">
      <alignment horizontal="center" vertical="center"/>
    </xf>
    <xf numFmtId="3" fontId="23" fillId="0" borderId="26" xfId="0" applyNumberFormat="1" applyFont="1" applyBorder="1" applyAlignment="1">
      <alignment horizontal="center" vertical="center"/>
    </xf>
    <xf numFmtId="37" fontId="23" fillId="0" borderId="22" xfId="0" applyNumberFormat="1" applyFont="1" applyBorder="1" applyAlignment="1">
      <alignment horizontal="center" vertical="center"/>
    </xf>
    <xf numFmtId="171" fontId="23" fillId="0" borderId="19" xfId="0" applyNumberFormat="1" applyFont="1" applyFill="1" applyBorder="1" applyAlignment="1">
      <alignment horizontal="center" vertical="center"/>
    </xf>
    <xf numFmtId="171" fontId="24" fillId="0" borderId="19" xfId="0" applyNumberFormat="1" applyFont="1" applyFill="1" applyBorder="1" applyAlignment="1">
      <alignment horizontal="center" vertical="center"/>
    </xf>
    <xf numFmtId="171" fontId="23" fillId="0" borderId="22" xfId="0" applyNumberFormat="1" applyFont="1" applyBorder="1" applyAlignment="1">
      <alignment horizontal="center" vertical="center"/>
    </xf>
    <xf numFmtId="171" fontId="23" fillId="0" borderId="26" xfId="0" applyNumberFormat="1" applyFont="1" applyBorder="1" applyAlignment="1">
      <alignment horizontal="center" vertical="center"/>
    </xf>
    <xf numFmtId="171" fontId="23" fillId="0" borderId="22" xfId="0" applyNumberFormat="1" applyFont="1" applyFill="1" applyBorder="1" applyAlignment="1">
      <alignment horizontal="center"/>
    </xf>
    <xf numFmtId="171" fontId="23" fillId="0" borderId="26" xfId="0" applyNumberFormat="1" applyFont="1" applyFill="1" applyBorder="1" applyAlignment="1">
      <alignment horizontal="center"/>
    </xf>
    <xf numFmtId="171" fontId="24" fillId="0" borderId="22" xfId="0" applyNumberFormat="1" applyFont="1" applyFill="1" applyBorder="1" applyAlignment="1">
      <alignment horizontal="center"/>
    </xf>
    <xf numFmtId="171" fontId="24" fillId="0" borderId="26" xfId="0" applyNumberFormat="1" applyFont="1" applyFill="1" applyBorder="1" applyAlignment="1">
      <alignment horizontal="center"/>
    </xf>
    <xf numFmtId="171" fontId="23" fillId="0" borderId="22" xfId="0" applyNumberFormat="1" applyFont="1" applyBorder="1" applyAlignment="1">
      <alignment horizontal="center"/>
    </xf>
    <xf numFmtId="171" fontId="23" fillId="0" borderId="26" xfId="0" applyNumberFormat="1" applyFont="1" applyBorder="1" applyAlignment="1">
      <alignment horizontal="center"/>
    </xf>
    <xf numFmtId="3" fontId="23" fillId="0" borderId="22" xfId="0" applyNumberFormat="1" applyFont="1" applyBorder="1" applyAlignment="1">
      <alignment horizontal="center"/>
    </xf>
    <xf numFmtId="3" fontId="23" fillId="0" borderId="26" xfId="0" applyNumberFormat="1" applyFont="1" applyBorder="1" applyAlignment="1">
      <alignment horizontal="center"/>
    </xf>
    <xf numFmtId="3" fontId="34" fillId="0" borderId="22" xfId="60" applyNumberFormat="1" applyFont="1" applyFill="1" applyBorder="1" applyAlignment="1">
      <alignment horizontal="center" vertical="center"/>
    </xf>
    <xf numFmtId="3" fontId="34" fillId="0" borderId="26" xfId="60" applyNumberFormat="1" applyFont="1" applyFill="1" applyBorder="1" applyAlignment="1">
      <alignment horizontal="center" vertical="center"/>
    </xf>
    <xf numFmtId="3" fontId="52" fillId="0" borderId="22" xfId="60" applyNumberFormat="1" applyFont="1" applyFill="1" applyBorder="1" applyAlignment="1">
      <alignment horizontal="center" vertical="center"/>
    </xf>
    <xf numFmtId="3" fontId="52" fillId="0" borderId="26" xfId="60" applyNumberFormat="1" applyFont="1" applyFill="1" applyBorder="1" applyAlignment="1">
      <alignment horizontal="center" vertical="center"/>
    </xf>
    <xf numFmtId="169" fontId="51" fillId="0" borderId="22" xfId="2" applyNumberFormat="1" applyFont="1" applyFill="1" applyBorder="1" applyAlignment="1">
      <alignment horizontal="center" vertical="center"/>
    </xf>
    <xf numFmtId="169" fontId="51" fillId="0" borderId="26" xfId="2" applyNumberFormat="1" applyFont="1" applyFill="1" applyBorder="1" applyAlignment="1">
      <alignment horizontal="center" vertical="center"/>
    </xf>
    <xf numFmtId="169" fontId="51" fillId="0" borderId="22" xfId="90" applyNumberFormat="1" applyFont="1" applyBorder="1" applyAlignment="1">
      <alignment horizontal="center" vertical="center"/>
    </xf>
    <xf numFmtId="169" fontId="51" fillId="0" borderId="26" xfId="90" applyNumberFormat="1" applyFont="1" applyBorder="1" applyAlignment="1">
      <alignment horizontal="center" vertical="center"/>
    </xf>
    <xf numFmtId="37" fontId="29" fillId="0" borderId="22" xfId="1" applyNumberFormat="1" applyFont="1" applyFill="1" applyBorder="1" applyAlignment="1">
      <alignment horizontal="center" vertical="center"/>
    </xf>
    <xf numFmtId="37" fontId="29" fillId="0" borderId="26" xfId="1" applyNumberFormat="1" applyFont="1" applyBorder="1" applyAlignment="1">
      <alignment horizontal="center" vertical="center"/>
    </xf>
    <xf numFmtId="37" fontId="29" fillId="0" borderId="22" xfId="1" applyNumberFormat="1" applyFont="1" applyBorder="1" applyAlignment="1">
      <alignment horizontal="center" vertical="center"/>
    </xf>
    <xf numFmtId="37" fontId="29" fillId="0" borderId="26" xfId="1" applyNumberFormat="1" applyFont="1" applyFill="1" applyBorder="1" applyAlignment="1">
      <alignment horizontal="center" vertical="center"/>
    </xf>
    <xf numFmtId="37" fontId="24" fillId="0" borderId="22" xfId="1" applyNumberFormat="1" applyFont="1" applyFill="1" applyBorder="1" applyAlignment="1">
      <alignment horizontal="center" vertical="center"/>
    </xf>
    <xf numFmtId="37" fontId="24" fillId="0" borderId="26" xfId="1" applyNumberFormat="1" applyFont="1" applyFill="1" applyBorder="1" applyAlignment="1">
      <alignment horizontal="center" vertical="center"/>
    </xf>
    <xf numFmtId="37" fontId="24" fillId="0" borderId="21" xfId="0" applyNumberFormat="1" applyFont="1" applyBorder="1" applyAlignment="1">
      <alignment horizontal="center" vertical="center"/>
    </xf>
    <xf numFmtId="37" fontId="24" fillId="0" borderId="22" xfId="0" applyNumberFormat="1" applyFont="1" applyBorder="1" applyAlignment="1">
      <alignment horizontal="center" vertical="center"/>
    </xf>
    <xf numFmtId="37" fontId="23" fillId="0" borderId="18" xfId="0" applyNumberFormat="1" applyFont="1" applyBorder="1" applyAlignment="1">
      <alignment horizontal="center" vertical="center"/>
    </xf>
    <xf numFmtId="37" fontId="24" fillId="0" borderId="29" xfId="0" applyNumberFormat="1" applyFont="1" applyBorder="1" applyAlignment="1">
      <alignment horizontal="center" vertical="center"/>
    </xf>
    <xf numFmtId="37" fontId="24" fillId="0" borderId="20" xfId="0" applyNumberFormat="1" applyFont="1" applyBorder="1" applyAlignment="1">
      <alignment horizontal="center" vertical="center"/>
    </xf>
    <xf numFmtId="37" fontId="23" fillId="0" borderId="30" xfId="0" applyNumberFormat="1" applyFont="1" applyBorder="1" applyAlignment="1">
      <alignment horizontal="center" vertical="center"/>
    </xf>
    <xf numFmtId="37" fontId="23" fillId="0" borderId="20" xfId="0" applyNumberFormat="1" applyFont="1" applyBorder="1" applyAlignment="1">
      <alignment horizontal="center" vertical="center"/>
    </xf>
    <xf numFmtId="37" fontId="24" fillId="0" borderId="30" xfId="0" applyNumberFormat="1" applyFont="1" applyBorder="1" applyAlignment="1">
      <alignment horizontal="center" vertical="center"/>
    </xf>
    <xf numFmtId="166" fontId="23" fillId="25" borderId="13" xfId="0" applyNumberFormat="1" applyFont="1" applyFill="1" applyBorder="1" applyAlignment="1">
      <alignment horizontal="center" vertical="center"/>
    </xf>
    <xf numFmtId="166" fontId="23" fillId="25" borderId="14" xfId="0" applyNumberFormat="1" applyFont="1" applyFill="1" applyBorder="1" applyAlignment="1">
      <alignment horizontal="center" vertical="center"/>
    </xf>
    <xf numFmtId="0" fontId="37" fillId="25" borderId="13" xfId="0" applyFont="1" applyFill="1" applyBorder="1" applyAlignment="1">
      <alignment vertical="center"/>
    </xf>
    <xf numFmtId="0" fontId="38" fillId="25" borderId="13" xfId="0" applyFont="1" applyFill="1" applyBorder="1" applyAlignment="1">
      <alignment vertical="center"/>
    </xf>
    <xf numFmtId="166" fontId="32" fillId="25" borderId="13" xfId="2" applyNumberFormat="1" applyFont="1" applyFill="1" applyBorder="1" applyAlignment="1">
      <alignment horizontal="center" vertical="center"/>
    </xf>
    <xf numFmtId="166" fontId="32" fillId="25" borderId="14" xfId="2" applyNumberFormat="1" applyFont="1" applyFill="1" applyBorder="1" applyAlignment="1">
      <alignment horizontal="center" vertical="center"/>
    </xf>
    <xf numFmtId="0" fontId="37" fillId="25" borderId="13" xfId="0" applyFont="1" applyFill="1" applyBorder="1" applyAlignment="1"/>
    <xf numFmtId="166" fontId="23" fillId="25" borderId="13" xfId="0" applyNumberFormat="1" applyFont="1" applyFill="1" applyBorder="1" applyAlignment="1">
      <alignment horizontal="center"/>
    </xf>
    <xf numFmtId="0" fontId="38" fillId="25" borderId="13" xfId="0" applyFont="1" applyFill="1" applyBorder="1" applyAlignment="1"/>
    <xf numFmtId="166" fontId="23" fillId="25" borderId="14" xfId="0" applyNumberFormat="1" applyFont="1" applyFill="1" applyBorder="1" applyAlignment="1">
      <alignment horizontal="center"/>
    </xf>
    <xf numFmtId="170" fontId="50" fillId="25" borderId="6" xfId="4" applyNumberFormat="1" applyFont="1" applyFill="1" applyBorder="1" applyAlignment="1">
      <alignment horizontal="center" vertical="center"/>
    </xf>
    <xf numFmtId="170" fontId="50" fillId="25" borderId="9" xfId="4" applyNumberFormat="1" applyFont="1" applyFill="1" applyBorder="1" applyAlignment="1">
      <alignment horizontal="center" vertical="center"/>
    </xf>
    <xf numFmtId="3" fontId="18" fillId="25" borderId="6" xfId="1" applyNumberFormat="1" applyFont="1" applyFill="1" applyBorder="1" applyAlignment="1">
      <alignment horizontal="center" vertical="center"/>
    </xf>
    <xf numFmtId="167" fontId="51" fillId="25" borderId="9" xfId="1" applyNumberFormat="1" applyFont="1" applyFill="1" applyBorder="1" applyAlignment="1">
      <alignment horizontal="center" vertical="center"/>
    </xf>
    <xf numFmtId="165" fontId="24" fillId="25" borderId="6" xfId="87" applyFont="1" applyFill="1" applyBorder="1" applyAlignment="1">
      <alignment horizontal="center" vertical="center"/>
    </xf>
    <xf numFmtId="165" fontId="24" fillId="25" borderId="9" xfId="87" applyFont="1" applyFill="1" applyBorder="1" applyAlignment="1">
      <alignment horizontal="center" vertical="center"/>
    </xf>
    <xf numFmtId="37" fontId="23" fillId="25" borderId="6" xfId="87" applyNumberFormat="1" applyFont="1" applyFill="1" applyBorder="1" applyAlignment="1">
      <alignment horizontal="center" vertical="center"/>
    </xf>
    <xf numFmtId="166" fontId="25" fillId="25" borderId="9" xfId="87" applyNumberFormat="1" applyFont="1" applyFill="1" applyBorder="1" applyAlignment="1">
      <alignment horizontal="center" vertical="center"/>
    </xf>
    <xf numFmtId="37" fontId="23" fillId="25" borderId="10" xfId="87" applyNumberFormat="1" applyFont="1" applyFill="1" applyBorder="1" applyAlignment="1">
      <alignment horizontal="center" vertical="center"/>
    </xf>
    <xf numFmtId="166" fontId="25" fillId="25" borderId="11" xfId="87" applyNumberFormat="1" applyFont="1" applyFill="1" applyBorder="1" applyAlignment="1">
      <alignment horizontal="center" vertical="center"/>
    </xf>
    <xf numFmtId="37" fontId="24" fillId="25" borderId="6" xfId="87" applyNumberFormat="1" applyFont="1" applyFill="1" applyBorder="1" applyAlignment="1">
      <alignment horizontal="center" vertical="center"/>
    </xf>
    <xf numFmtId="166" fontId="40" fillId="25" borderId="9" xfId="87" applyNumberFormat="1" applyFont="1" applyFill="1" applyBorder="1" applyAlignment="1">
      <alignment horizontal="center" vertical="center"/>
    </xf>
    <xf numFmtId="0" fontId="23" fillId="25" borderId="16" xfId="0" applyFont="1" applyFill="1" applyBorder="1"/>
    <xf numFmtId="0" fontId="55" fillId="25" borderId="16" xfId="0" applyFont="1" applyFill="1" applyBorder="1" applyAlignment="1">
      <alignment horizontal="left" vertical="center"/>
    </xf>
    <xf numFmtId="0" fontId="40" fillId="25" borderId="16" xfId="0" applyFont="1" applyFill="1" applyBorder="1" applyAlignment="1">
      <alignment horizontal="left" vertical="center"/>
    </xf>
    <xf numFmtId="0" fontId="23" fillId="25" borderId="15" xfId="0" applyFont="1" applyFill="1" applyBorder="1"/>
    <xf numFmtId="0" fontId="55" fillId="25" borderId="15" xfId="0" applyFont="1" applyFill="1" applyBorder="1" applyAlignment="1"/>
    <xf numFmtId="0" fontId="40" fillId="25" borderId="16" xfId="0" applyFont="1" applyFill="1" applyBorder="1"/>
    <xf numFmtId="0" fontId="55" fillId="25" borderId="16" xfId="0" applyFont="1" applyFill="1" applyBorder="1" applyAlignment="1">
      <alignment horizontal="left"/>
    </xf>
    <xf numFmtId="0" fontId="40" fillId="25" borderId="16" xfId="0" applyFont="1" applyFill="1" applyBorder="1" applyAlignment="1"/>
    <xf numFmtId="0" fontId="55" fillId="25" borderId="16" xfId="0" applyFont="1" applyFill="1" applyBorder="1" applyAlignment="1"/>
    <xf numFmtId="0" fontId="23" fillId="25" borderId="0" xfId="0" applyFont="1" applyFill="1" applyBorder="1"/>
    <xf numFmtId="0" fontId="55" fillId="25" borderId="0" xfId="0" applyFont="1" applyFill="1" applyBorder="1" applyAlignment="1"/>
    <xf numFmtId="0" fontId="56" fillId="25" borderId="16" xfId="0" applyFont="1" applyFill="1" applyBorder="1" applyAlignment="1"/>
    <xf numFmtId="0" fontId="23" fillId="25" borderId="16" xfId="0" applyFont="1" applyFill="1" applyBorder="1" applyAlignment="1">
      <alignment vertical="center"/>
    </xf>
    <xf numFmtId="0" fontId="55" fillId="25" borderId="16" xfId="0" applyFont="1" applyFill="1" applyBorder="1" applyAlignment="1">
      <alignment vertical="center"/>
    </xf>
    <xf numFmtId="0" fontId="40" fillId="25" borderId="16" xfId="0" applyFont="1" applyFill="1" applyBorder="1" applyAlignment="1">
      <alignment vertical="center"/>
    </xf>
    <xf numFmtId="0" fontId="23" fillId="25" borderId="0" xfId="0" applyFont="1" applyFill="1" applyBorder="1" applyAlignment="1">
      <alignment vertical="center"/>
    </xf>
    <xf numFmtId="0" fontId="55" fillId="25" borderId="0" xfId="0" applyFont="1" applyFill="1" applyBorder="1" applyAlignment="1">
      <alignment vertical="center"/>
    </xf>
    <xf numFmtId="0" fontId="56" fillId="25" borderId="16" xfId="0" applyFont="1" applyFill="1" applyBorder="1" applyAlignment="1">
      <alignment vertical="center"/>
    </xf>
    <xf numFmtId="0" fontId="55" fillId="25" borderId="28" xfId="0" applyFont="1" applyFill="1" applyBorder="1" applyAlignment="1">
      <alignment vertical="center"/>
    </xf>
    <xf numFmtId="0" fontId="55" fillId="25" borderId="28" xfId="0" applyFont="1" applyFill="1" applyBorder="1" applyAlignment="1">
      <alignment horizontal="left" vertical="center"/>
    </xf>
    <xf numFmtId="0" fontId="57" fillId="25" borderId="16" xfId="0" applyFont="1" applyFill="1" applyBorder="1"/>
    <xf numFmtId="0" fontId="57" fillId="25" borderId="0" xfId="0" applyFont="1" applyFill="1" applyBorder="1"/>
    <xf numFmtId="0" fontId="56" fillId="25" borderId="0" xfId="0" applyFont="1" applyFill="1" applyBorder="1" applyAlignment="1">
      <alignment vertical="center"/>
    </xf>
    <xf numFmtId="0" fontId="57" fillId="25" borderId="0" xfId="0" applyFont="1" applyFill="1" applyBorder="1" applyAlignment="1">
      <alignment vertical="center"/>
    </xf>
    <xf numFmtId="0" fontId="23" fillId="25" borderId="24" xfId="0" applyFont="1" applyFill="1" applyBorder="1" applyAlignment="1">
      <alignment vertical="center"/>
    </xf>
    <xf numFmtId="165" fontId="57" fillId="25" borderId="24" xfId="60" applyFont="1" applyFill="1" applyBorder="1" applyAlignment="1">
      <alignment vertical="center"/>
    </xf>
    <xf numFmtId="0" fontId="57" fillId="25" borderId="16" xfId="89" applyFont="1" applyFill="1" applyBorder="1" applyAlignment="1">
      <alignment vertical="center"/>
    </xf>
    <xf numFmtId="0" fontId="24" fillId="25" borderId="16" xfId="89" applyFont="1" applyFill="1" applyBorder="1" applyAlignment="1">
      <alignment vertical="center"/>
    </xf>
    <xf numFmtId="0" fontId="60" fillId="25" borderId="16" xfId="89" applyFont="1" applyFill="1" applyBorder="1" applyAlignment="1">
      <alignment vertical="center"/>
    </xf>
    <xf numFmtId="165" fontId="57" fillId="25" borderId="16" xfId="60" applyFont="1" applyFill="1" applyBorder="1" applyAlignment="1">
      <alignment vertical="center"/>
    </xf>
    <xf numFmtId="0" fontId="61" fillId="25" borderId="0" xfId="89" applyFont="1" applyFill="1" applyBorder="1" applyAlignment="1">
      <alignment vertical="center"/>
    </xf>
    <xf numFmtId="165" fontId="57" fillId="25" borderId="0" xfId="60" applyFont="1" applyFill="1" applyBorder="1" applyAlignment="1">
      <alignment vertical="center"/>
    </xf>
    <xf numFmtId="0" fontId="57" fillId="25" borderId="0" xfId="89" applyFont="1" applyFill="1" applyBorder="1" applyAlignment="1">
      <alignment vertical="center"/>
    </xf>
    <xf numFmtId="0" fontId="62" fillId="25" borderId="0" xfId="89" applyFont="1" applyFill="1" applyBorder="1" applyAlignment="1">
      <alignment vertical="center"/>
    </xf>
    <xf numFmtId="0" fontId="61" fillId="25" borderId="24" xfId="89" applyFont="1" applyFill="1" applyBorder="1" applyAlignment="1">
      <alignment vertical="center"/>
    </xf>
    <xf numFmtId="165" fontId="23" fillId="25" borderId="16" xfId="87" applyFont="1" applyFill="1" applyBorder="1" applyAlignment="1">
      <alignment vertical="center"/>
    </xf>
    <xf numFmtId="165" fontId="57" fillId="25" borderId="16" xfId="87" applyFont="1" applyFill="1" applyBorder="1" applyAlignment="1">
      <alignment vertical="center"/>
    </xf>
    <xf numFmtId="165" fontId="24" fillId="25" borderId="16" xfId="87" applyFont="1" applyFill="1" applyBorder="1" applyAlignment="1">
      <alignment vertical="center"/>
    </xf>
    <xf numFmtId="165" fontId="23" fillId="25" borderId="0" xfId="87" applyFont="1" applyFill="1" applyBorder="1" applyAlignment="1">
      <alignment vertical="center"/>
    </xf>
    <xf numFmtId="165" fontId="23" fillId="25" borderId="15" xfId="87" applyFont="1" applyFill="1" applyBorder="1" applyAlignment="1">
      <alignment vertical="center"/>
    </xf>
    <xf numFmtId="165" fontId="57" fillId="25" borderId="15" xfId="87" applyFont="1" applyFill="1" applyBorder="1" applyAlignment="1">
      <alignment vertical="center"/>
    </xf>
    <xf numFmtId="165" fontId="60" fillId="25" borderId="16" xfId="87" applyFont="1" applyFill="1" applyBorder="1" applyAlignment="1">
      <alignment vertical="center"/>
    </xf>
    <xf numFmtId="0" fontId="57" fillId="25" borderId="16" xfId="0" applyFont="1" applyFill="1" applyBorder="1" applyAlignment="1">
      <alignment vertical="center"/>
    </xf>
    <xf numFmtId="0" fontId="57" fillId="25" borderId="15" xfId="0" applyFont="1" applyFill="1" applyBorder="1" applyAlignment="1">
      <alignment vertical="center"/>
    </xf>
    <xf numFmtId="0" fontId="24" fillId="25" borderId="16" xfId="0" applyFont="1" applyFill="1" applyBorder="1" applyAlignment="1">
      <alignment vertical="center"/>
    </xf>
    <xf numFmtId="0" fontId="24" fillId="25" borderId="0" xfId="0" applyFont="1" applyFill="1" applyBorder="1" applyAlignment="1">
      <alignment vertical="center"/>
    </xf>
    <xf numFmtId="0" fontId="57" fillId="25" borderId="16" xfId="0" applyFont="1" applyFill="1" applyBorder="1" applyAlignment="1"/>
    <xf numFmtId="0" fontId="60" fillId="25" borderId="16" xfId="0" applyFont="1" applyFill="1" applyBorder="1"/>
    <xf numFmtId="0" fontId="24" fillId="25" borderId="16" xfId="0" applyFont="1" applyFill="1" applyBorder="1"/>
    <xf numFmtId="0" fontId="56" fillId="25" borderId="16" xfId="0" applyFont="1" applyFill="1" applyBorder="1"/>
    <xf numFmtId="0" fontId="55" fillId="25" borderId="16" xfId="0" applyFont="1" applyFill="1" applyBorder="1"/>
    <xf numFmtId="0" fontId="24" fillId="25" borderId="0" xfId="0" applyFont="1" applyFill="1" applyBorder="1"/>
    <xf numFmtId="0" fontId="60" fillId="25" borderId="0" xfId="0" applyFont="1" applyFill="1" applyBorder="1"/>
    <xf numFmtId="0" fontId="55" fillId="25" borderId="0" xfId="0" applyFont="1" applyFill="1" applyBorder="1"/>
    <xf numFmtId="165" fontId="26" fillId="26" borderId="0" xfId="60" applyFont="1" applyFill="1" applyBorder="1" applyAlignment="1">
      <alignment horizontal="center" vertical="center"/>
    </xf>
    <xf numFmtId="165" fontId="64" fillId="26" borderId="0" xfId="60" applyFont="1" applyFill="1" applyBorder="1" applyAlignment="1">
      <alignment horizontal="center" vertical="center"/>
    </xf>
    <xf numFmtId="165" fontId="26" fillId="26" borderId="12" xfId="60" applyFont="1" applyFill="1" applyBorder="1" applyAlignment="1">
      <alignment horizontal="center" vertical="center"/>
    </xf>
    <xf numFmtId="0" fontId="35" fillId="26" borderId="0" xfId="0" applyFont="1" applyFill="1" applyBorder="1" applyAlignment="1">
      <alignment horizontal="center" vertical="center"/>
    </xf>
    <xf numFmtId="0" fontId="46" fillId="26" borderId="0" xfId="0" applyFont="1" applyFill="1" applyBorder="1" applyAlignment="1">
      <alignment horizontal="center" vertical="center"/>
    </xf>
    <xf numFmtId="0" fontId="35" fillId="26" borderId="12" xfId="0" applyFont="1" applyFill="1" applyBorder="1" applyAlignment="1">
      <alignment horizontal="center" vertical="center"/>
    </xf>
    <xf numFmtId="0" fontId="35" fillId="26" borderId="0" xfId="0" applyFont="1" applyFill="1" applyBorder="1" applyAlignment="1">
      <alignment horizontal="center"/>
    </xf>
    <xf numFmtId="0" fontId="35" fillId="26" borderId="12" xfId="0" applyFont="1" applyFill="1" applyBorder="1" applyAlignment="1">
      <alignment horizontal="center"/>
    </xf>
    <xf numFmtId="0" fontId="46" fillId="26" borderId="15" xfId="0" applyFont="1" applyFill="1" applyBorder="1"/>
    <xf numFmtId="170" fontId="54" fillId="26" borderId="6" xfId="4" applyNumberFormat="1" applyFont="1" applyFill="1" applyBorder="1" applyAlignment="1">
      <alignment horizontal="center" vertical="center"/>
    </xf>
    <xf numFmtId="170" fontId="54" fillId="26" borderId="9" xfId="4" applyNumberFormat="1" applyFont="1" applyFill="1" applyBorder="1" applyAlignment="1">
      <alignment horizontal="center" vertical="center"/>
    </xf>
    <xf numFmtId="0" fontId="46" fillId="26" borderId="0" xfId="0" applyFont="1" applyFill="1" applyBorder="1" applyAlignment="1"/>
    <xf numFmtId="0" fontId="22" fillId="26" borderId="0" xfId="6" applyFont="1" applyFill="1" applyBorder="1"/>
    <xf numFmtId="49" fontId="35" fillId="26" borderId="0" xfId="87" applyNumberFormat="1" applyFont="1" applyFill="1" applyBorder="1" applyAlignment="1">
      <alignment horizontal="center" vertical="center"/>
    </xf>
    <xf numFmtId="165" fontId="46" fillId="26" borderId="0" xfId="87" applyFont="1" applyFill="1" applyBorder="1" applyAlignment="1">
      <alignment vertical="center"/>
    </xf>
    <xf numFmtId="49" fontId="35" fillId="26" borderId="0" xfId="87" quotePrefix="1" applyNumberFormat="1" applyFont="1" applyFill="1" applyBorder="1" applyAlignment="1">
      <alignment horizontal="center" vertical="center"/>
    </xf>
    <xf numFmtId="165" fontId="35" fillId="26" borderId="0" xfId="87" applyFont="1" applyFill="1" applyBorder="1" applyAlignment="1">
      <alignment vertical="center"/>
    </xf>
    <xf numFmtId="165" fontId="35" fillId="26" borderId="6" xfId="87" applyFont="1" applyFill="1" applyBorder="1" applyAlignment="1">
      <alignment horizontal="center" vertical="center"/>
    </xf>
    <xf numFmtId="165" fontId="35" fillId="26" borderId="9" xfId="87" applyFont="1" applyFill="1" applyBorder="1" applyAlignment="1">
      <alignment horizontal="center" vertical="center"/>
    </xf>
    <xf numFmtId="165" fontId="46" fillId="26" borderId="0" xfId="87" applyFont="1" applyFill="1" applyBorder="1"/>
    <xf numFmtId="0" fontId="23" fillId="26" borderId="15" xfId="0" applyFont="1" applyFill="1" applyBorder="1"/>
    <xf numFmtId="0" fontId="23" fillId="26" borderId="0" xfId="0" applyFont="1" applyFill="1" applyBorder="1"/>
    <xf numFmtId="165" fontId="23" fillId="26" borderId="0" xfId="87" applyFont="1" applyFill="1" applyBorder="1"/>
    <xf numFmtId="0" fontId="35" fillId="26" borderId="0" xfId="0" applyFont="1" applyFill="1" applyBorder="1" applyAlignment="1">
      <alignment horizontal="center" vertical="center"/>
    </xf>
    <xf numFmtId="0" fontId="60" fillId="25" borderId="16" xfId="0" applyFont="1" applyFill="1" applyBorder="1" applyAlignment="1"/>
    <xf numFmtId="0" fontId="57" fillId="25" borderId="16" xfId="0" applyFont="1" applyFill="1" applyBorder="1" applyAlignment="1">
      <alignment horizontal="center"/>
    </xf>
    <xf numFmtId="0" fontId="57" fillId="25" borderId="16" xfId="0" applyFont="1" applyFill="1" applyBorder="1" applyAlignment="1">
      <alignment horizontal="right"/>
    </xf>
    <xf numFmtId="0" fontId="56" fillId="25" borderId="16" xfId="0" applyFont="1" applyFill="1" applyBorder="1" applyAlignment="1">
      <alignment horizontal="left" vertical="center"/>
    </xf>
    <xf numFmtId="0" fontId="65" fillId="0" borderId="0" xfId="7" applyFont="1"/>
    <xf numFmtId="0" fontId="18" fillId="23" borderId="0" xfId="7" applyFont="1" applyFill="1" applyBorder="1"/>
    <xf numFmtId="0" fontId="0" fillId="23" borderId="0" xfId="0" applyFill="1"/>
    <xf numFmtId="0" fontId="35" fillId="26" borderId="0" xfId="0" applyFont="1" applyFill="1" applyBorder="1" applyAlignment="1">
      <alignment horizontal="center" vertical="center"/>
    </xf>
    <xf numFmtId="165" fontId="57" fillId="25" borderId="16" xfId="60" applyFont="1" applyFill="1" applyBorder="1" applyAlignment="1">
      <alignment horizontal="right" vertical="center"/>
    </xf>
    <xf numFmtId="0" fontId="43" fillId="0" borderId="0" xfId="0" applyFont="1" applyFill="1" applyBorder="1" applyAlignment="1">
      <alignment horizontal="center"/>
    </xf>
    <xf numFmtId="169" fontId="66" fillId="0" borderId="30" xfId="2" applyNumberFormat="1" applyFont="1" applyBorder="1" applyAlignment="1">
      <alignment horizontal="center" vertical="center"/>
    </xf>
    <xf numFmtId="174" fontId="23" fillId="0" borderId="30" xfId="0" applyNumberFormat="1" applyFont="1" applyBorder="1" applyAlignment="1">
      <alignment horizontal="center" vertical="center"/>
    </xf>
    <xf numFmtId="169" fontId="23" fillId="0" borderId="30" xfId="2" applyNumberFormat="1" applyFont="1" applyBorder="1" applyAlignment="1">
      <alignment horizontal="center" vertical="center"/>
    </xf>
    <xf numFmtId="173" fontId="27" fillId="0" borderId="21" xfId="60" applyNumberFormat="1" applyFont="1" applyBorder="1" applyAlignment="1">
      <alignment horizontal="center" vertical="center"/>
    </xf>
    <xf numFmtId="39" fontId="23" fillId="0" borderId="30" xfId="0" applyNumberFormat="1" applyFont="1" applyBorder="1" applyAlignment="1">
      <alignment horizontal="center" vertical="center"/>
    </xf>
    <xf numFmtId="0" fontId="35" fillId="26" borderId="0" xfId="0" applyFont="1" applyFill="1" applyBorder="1" applyAlignment="1">
      <alignment horizontal="center" vertical="center"/>
    </xf>
    <xf numFmtId="37" fontId="0" fillId="0" borderId="0" xfId="0" applyNumberFormat="1"/>
    <xf numFmtId="174" fontId="24" fillId="0" borderId="30" xfId="0" applyNumberFormat="1" applyFont="1" applyBorder="1" applyAlignment="1">
      <alignment horizontal="center" vertical="center"/>
    </xf>
    <xf numFmtId="0" fontId="56" fillId="25" borderId="16" xfId="0" applyFont="1" applyFill="1" applyBorder="1" applyAlignment="1">
      <alignment horizontal="left" vertical="center"/>
    </xf>
    <xf numFmtId="49" fontId="35" fillId="26" borderId="0" xfId="87" quotePrefix="1" applyNumberFormat="1" applyFont="1" applyFill="1" applyBorder="1" applyAlignment="1">
      <alignment horizontal="center" vertical="center"/>
    </xf>
    <xf numFmtId="165" fontId="63" fillId="25" borderId="0" xfId="60" applyFont="1" applyFill="1" applyBorder="1" applyAlignment="1">
      <alignment horizontal="center" vertical="center"/>
    </xf>
    <xf numFmtId="165" fontId="25" fillId="26" borderId="0" xfId="60" applyFont="1" applyFill="1" applyBorder="1" applyAlignment="1">
      <alignment horizontal="center" vertical="center"/>
    </xf>
    <xf numFmtId="165" fontId="63" fillId="25" borderId="16" xfId="60" applyFont="1" applyFill="1" applyBorder="1" applyAlignment="1">
      <alignment horizontal="center" vertical="center"/>
    </xf>
    <xf numFmtId="165" fontId="22" fillId="24" borderId="0" xfId="60" applyFont="1" applyFill="1" applyBorder="1" applyAlignment="1">
      <alignment horizontal="center" vertical="center"/>
    </xf>
    <xf numFmtId="0" fontId="33" fillId="24" borderId="0" xfId="0" applyFont="1" applyFill="1" applyBorder="1" applyAlignment="1">
      <alignment horizontal="center" vertical="center"/>
    </xf>
    <xf numFmtId="0" fontId="56" fillId="25" borderId="16" xfId="0" applyFont="1" applyFill="1" applyBorder="1" applyAlignment="1">
      <alignment horizontal="left"/>
    </xf>
    <xf numFmtId="0" fontId="56" fillId="25" borderId="0" xfId="0" applyFont="1" applyFill="1" applyBorder="1" applyAlignment="1">
      <alignment horizontal="left" vertical="center"/>
    </xf>
    <xf numFmtId="0" fontId="56" fillId="25" borderId="16" xfId="0" applyFont="1" applyFill="1" applyBorder="1" applyAlignment="1">
      <alignment horizontal="left" vertical="center"/>
    </xf>
    <xf numFmtId="0" fontId="56" fillId="25" borderId="28" xfId="0" applyFont="1" applyFill="1" applyBorder="1" applyAlignment="1">
      <alignment horizontal="left" vertical="center"/>
    </xf>
    <xf numFmtId="0" fontId="56" fillId="25" borderId="15" xfId="0" applyFont="1" applyFill="1" applyBorder="1" applyAlignment="1">
      <alignment horizontal="left" vertical="center"/>
    </xf>
    <xf numFmtId="0" fontId="54" fillId="24" borderId="0" xfId="0" applyFont="1" applyFill="1" applyBorder="1" applyAlignment="1">
      <alignment horizontal="center" vertical="center"/>
    </xf>
    <xf numFmtId="170" fontId="54" fillId="26" borderId="7" xfId="4" applyNumberFormat="1" applyFont="1" applyFill="1" applyBorder="1" applyAlignment="1">
      <alignment horizontal="center" vertical="center"/>
    </xf>
    <xf numFmtId="170" fontId="54" fillId="26" borderId="8" xfId="4" applyNumberFormat="1" applyFont="1" applyFill="1" applyBorder="1" applyAlignment="1">
      <alignment horizontal="center" vertical="center"/>
    </xf>
    <xf numFmtId="0" fontId="47" fillId="24" borderId="0" xfId="0" applyFont="1" applyFill="1" applyAlignment="1">
      <alignment horizontal="center" vertical="top" wrapText="1"/>
    </xf>
    <xf numFmtId="0" fontId="48" fillId="24" borderId="0" xfId="0" applyFont="1" applyFill="1" applyAlignment="1">
      <alignment horizontal="center" vertical="center" wrapText="1"/>
    </xf>
    <xf numFmtId="0" fontId="33" fillId="24" borderId="0" xfId="0" applyFont="1" applyFill="1" applyAlignment="1">
      <alignment horizontal="center" vertical="center" wrapText="1"/>
    </xf>
    <xf numFmtId="165" fontId="46" fillId="26" borderId="7" xfId="87" applyFont="1" applyFill="1" applyBorder="1" applyAlignment="1">
      <alignment horizontal="center" vertical="center"/>
    </xf>
    <xf numFmtId="165" fontId="46" fillId="26" borderId="8" xfId="87" applyFont="1" applyFill="1" applyBorder="1" applyAlignment="1">
      <alignment horizontal="center" vertical="center"/>
    </xf>
    <xf numFmtId="165" fontId="48" fillId="24" borderId="0" xfId="87" applyFont="1" applyFill="1" applyBorder="1" applyAlignment="1">
      <alignment horizontal="center" vertical="top"/>
    </xf>
    <xf numFmtId="165" fontId="47" fillId="24" borderId="0" xfId="87" applyFont="1" applyFill="1" applyBorder="1" applyAlignment="1">
      <alignment horizontal="center" vertical="top"/>
    </xf>
    <xf numFmtId="165" fontId="33" fillId="24" borderId="0" xfId="87" applyFont="1" applyFill="1" applyBorder="1" applyAlignment="1">
      <alignment horizontal="center" vertical="top"/>
    </xf>
    <xf numFmtId="0" fontId="35" fillId="26" borderId="0" xfId="0" applyFont="1" applyFill="1" applyBorder="1" applyAlignment="1">
      <alignment horizontal="center" vertical="center"/>
    </xf>
    <xf numFmtId="0" fontId="43" fillId="24" borderId="0" xfId="0" applyFont="1" applyFill="1" applyAlignment="1">
      <alignment horizontal="center"/>
    </xf>
    <xf numFmtId="0" fontId="44" fillId="24" borderId="0" xfId="0" applyFont="1" applyFill="1" applyAlignment="1">
      <alignment horizontal="center"/>
    </xf>
    <xf numFmtId="0" fontId="45" fillId="24" borderId="0" xfId="0" applyFont="1" applyFill="1" applyBorder="1" applyAlignment="1">
      <alignment horizontal="center" vertical="top"/>
    </xf>
    <xf numFmtId="0" fontId="52" fillId="27" borderId="0" xfId="0" applyFont="1" applyFill="1" applyAlignment="1">
      <alignment horizontal="center"/>
    </xf>
    <xf numFmtId="49" fontId="35" fillId="26" borderId="0" xfId="87" quotePrefix="1" applyNumberFormat="1" applyFont="1" applyFill="1" applyBorder="1" applyAlignment="1">
      <alignment horizontal="center" vertical="center" wrapText="1"/>
    </xf>
  </cellXfs>
  <cellStyles count="99">
    <cellStyle name="Celda vinculada 2" xfId="82" xr:uid="{00000000-0005-0000-0000-000000000000}"/>
    <cellStyle name="Euro" xfId="3" xr:uid="{00000000-0005-0000-0000-000001000000}"/>
    <cellStyle name="Hipervínculo" xfId="91" builtinId="8" hidden="1"/>
    <cellStyle name="Hipervínculo" xfId="93" builtinId="8" hidden="1"/>
    <cellStyle name="Hipervínculo" xfId="95" builtinId="8" hidden="1"/>
    <cellStyle name="Hipervínculo" xfId="97" builtinId="8" hidden="1"/>
    <cellStyle name="Hipervínculo visitado" xfId="92" builtinId="9" hidden="1"/>
    <cellStyle name="Hipervínculo visitado" xfId="94" builtinId="9" hidden="1"/>
    <cellStyle name="Hipervínculo visitado" xfId="96" builtinId="9" hidden="1"/>
    <cellStyle name="Hipervínculo visitado" xfId="98" builtinId="9" hidden="1"/>
    <cellStyle name="Millares" xfId="1" builtinId="3"/>
    <cellStyle name="Millares 2" xfId="4" xr:uid="{00000000-0005-0000-0000-00000B000000}"/>
    <cellStyle name="Millares 2 2" xfId="88" xr:uid="{00000000-0005-0000-0000-00000C000000}"/>
    <cellStyle name="Millares 3" xfId="5" xr:uid="{00000000-0005-0000-0000-00000D000000}"/>
    <cellStyle name="Normal" xfId="0" builtinId="0"/>
    <cellStyle name="Normal 2" xfId="6" xr:uid="{00000000-0005-0000-0000-00000F000000}"/>
    <cellStyle name="Normal 2 2" xfId="7" xr:uid="{00000000-0005-0000-0000-000010000000}"/>
    <cellStyle name="Normal 2 2 2" xfId="86" xr:uid="{00000000-0005-0000-0000-000011000000}"/>
    <cellStyle name="Normal 2 3" xfId="61" xr:uid="{00000000-0005-0000-0000-000012000000}"/>
    <cellStyle name="Normal 2 4" xfId="89" xr:uid="{00000000-0005-0000-0000-000013000000}"/>
    <cellStyle name="Normal 3" xfId="8" xr:uid="{00000000-0005-0000-0000-000014000000}"/>
    <cellStyle name="Normal 3 2" xfId="9" xr:uid="{00000000-0005-0000-0000-000015000000}"/>
    <cellStyle name="Normal 3 2 2" xfId="84" xr:uid="{00000000-0005-0000-0000-000016000000}"/>
    <cellStyle name="Normal 3 3" xfId="83" xr:uid="{00000000-0005-0000-0000-000017000000}"/>
    <cellStyle name="Normal 4" xfId="60" xr:uid="{00000000-0005-0000-0000-000018000000}"/>
    <cellStyle name="Normal 5" xfId="77" xr:uid="{00000000-0005-0000-0000-000019000000}"/>
    <cellStyle name="Normal 6" xfId="87" xr:uid="{00000000-0005-0000-0000-00001A000000}"/>
    <cellStyle name="Notas 2" xfId="10" xr:uid="{00000000-0005-0000-0000-00001B000000}"/>
    <cellStyle name="Notas 2 2" xfId="85" xr:uid="{00000000-0005-0000-0000-00001C000000}"/>
    <cellStyle name="Porcentaje" xfId="2" builtinId="5"/>
    <cellStyle name="Porcentaje 2" xfId="11" xr:uid="{00000000-0005-0000-0000-00001E000000}"/>
    <cellStyle name="Porcentual 2" xfId="12" xr:uid="{00000000-0005-0000-0000-00001F000000}"/>
    <cellStyle name="Porcentual 2 2" xfId="90" xr:uid="{00000000-0005-0000-0000-000020000000}"/>
    <cellStyle name="Salida 2" xfId="81" xr:uid="{00000000-0005-0000-0000-000021000000}"/>
    <cellStyle name="SAPBEXaggData" xfId="13" xr:uid="{00000000-0005-0000-0000-000022000000}"/>
    <cellStyle name="SAPBEXaggDataEmph" xfId="14" xr:uid="{00000000-0005-0000-0000-000023000000}"/>
    <cellStyle name="SAPBEXaggItem" xfId="15" xr:uid="{00000000-0005-0000-0000-000024000000}"/>
    <cellStyle name="SAPBEXaggItemX" xfId="16" xr:uid="{00000000-0005-0000-0000-000025000000}"/>
    <cellStyle name="SAPBEXchaText" xfId="17" xr:uid="{00000000-0005-0000-0000-000026000000}"/>
    <cellStyle name="SAPBEXchaText 2" xfId="62" xr:uid="{00000000-0005-0000-0000-000027000000}"/>
    <cellStyle name="SAPBEXexcBad7" xfId="18" xr:uid="{00000000-0005-0000-0000-000028000000}"/>
    <cellStyle name="SAPBEXexcBad8" xfId="19" xr:uid="{00000000-0005-0000-0000-000029000000}"/>
    <cellStyle name="SAPBEXexcBad9" xfId="20" xr:uid="{00000000-0005-0000-0000-00002A000000}"/>
    <cellStyle name="SAPBEXexcCritical4" xfId="21" xr:uid="{00000000-0005-0000-0000-00002B000000}"/>
    <cellStyle name="SAPBEXexcCritical5" xfId="22" xr:uid="{00000000-0005-0000-0000-00002C000000}"/>
    <cellStyle name="SAPBEXexcCritical6" xfId="23" xr:uid="{00000000-0005-0000-0000-00002D000000}"/>
    <cellStyle name="SAPBEXexcGood1" xfId="24" xr:uid="{00000000-0005-0000-0000-00002E000000}"/>
    <cellStyle name="SAPBEXexcGood2" xfId="25" xr:uid="{00000000-0005-0000-0000-00002F000000}"/>
    <cellStyle name="SAPBEXexcGood3" xfId="26" xr:uid="{00000000-0005-0000-0000-000030000000}"/>
    <cellStyle name="SAPBEXfilterDrill" xfId="27" xr:uid="{00000000-0005-0000-0000-000031000000}"/>
    <cellStyle name="SAPBEXfilterItem" xfId="28" xr:uid="{00000000-0005-0000-0000-000032000000}"/>
    <cellStyle name="SAPBEXfilterText" xfId="29" xr:uid="{00000000-0005-0000-0000-000033000000}"/>
    <cellStyle name="SAPBEXformats" xfId="30" xr:uid="{00000000-0005-0000-0000-000034000000}"/>
    <cellStyle name="SAPBEXformats 2" xfId="68" xr:uid="{00000000-0005-0000-0000-000035000000}"/>
    <cellStyle name="SAPBEXheaderItem" xfId="31" xr:uid="{00000000-0005-0000-0000-000036000000}"/>
    <cellStyle name="SAPBEXheaderText" xfId="32" xr:uid="{00000000-0005-0000-0000-000037000000}"/>
    <cellStyle name="SAPBEXHLevel0" xfId="33" xr:uid="{00000000-0005-0000-0000-000038000000}"/>
    <cellStyle name="SAPBEXHLevel0 2" xfId="66" xr:uid="{00000000-0005-0000-0000-000039000000}"/>
    <cellStyle name="SAPBEXHLevel0 6" xfId="34" xr:uid="{00000000-0005-0000-0000-00003A000000}"/>
    <cellStyle name="SAPBEXHLevel0 6 2" xfId="72" xr:uid="{00000000-0005-0000-0000-00003B000000}"/>
    <cellStyle name="SAPBEXHLevel0_Analisis del Costo Mayo 2007" xfId="35" xr:uid="{00000000-0005-0000-0000-00003C000000}"/>
    <cellStyle name="SAPBEXHLevel0X" xfId="36" xr:uid="{00000000-0005-0000-0000-00003D000000}"/>
    <cellStyle name="SAPBEXHLevel0X 2" xfId="71" xr:uid="{00000000-0005-0000-0000-00003E000000}"/>
    <cellStyle name="SAPBEXHLevel1" xfId="37" xr:uid="{00000000-0005-0000-0000-00003F000000}"/>
    <cellStyle name="SAPBEXHLevel1 2" xfId="73" xr:uid="{00000000-0005-0000-0000-000040000000}"/>
    <cellStyle name="SAPBEXHLevel1 6" xfId="38" xr:uid="{00000000-0005-0000-0000-000041000000}"/>
    <cellStyle name="SAPBEXHLevel1 6 2" xfId="64" xr:uid="{00000000-0005-0000-0000-000042000000}"/>
    <cellStyle name="SAPBEXHLevel1_Analisis del Costo Mayo 2007" xfId="39" xr:uid="{00000000-0005-0000-0000-000043000000}"/>
    <cellStyle name="SAPBEXHLevel1X" xfId="40" xr:uid="{00000000-0005-0000-0000-000044000000}"/>
    <cellStyle name="SAPBEXHLevel1X 2" xfId="65" xr:uid="{00000000-0005-0000-0000-000045000000}"/>
    <cellStyle name="SAPBEXHLevel2" xfId="41" xr:uid="{00000000-0005-0000-0000-000046000000}"/>
    <cellStyle name="SAPBEXHLevel2 2" xfId="63" xr:uid="{00000000-0005-0000-0000-000047000000}"/>
    <cellStyle name="SAPBEXHLevel2 6" xfId="42" xr:uid="{00000000-0005-0000-0000-000048000000}"/>
    <cellStyle name="SAPBEXHLevel2 6 2" xfId="67" xr:uid="{00000000-0005-0000-0000-000049000000}"/>
    <cellStyle name="SAPBEXHLevel2_Analisis del Costo Mayo 2007" xfId="43" xr:uid="{00000000-0005-0000-0000-00004A000000}"/>
    <cellStyle name="SAPBEXHLevel2X" xfId="44" xr:uid="{00000000-0005-0000-0000-00004B000000}"/>
    <cellStyle name="SAPBEXHLevel2X 2" xfId="70" xr:uid="{00000000-0005-0000-0000-00004C000000}"/>
    <cellStyle name="SAPBEXHLevel3" xfId="45" xr:uid="{00000000-0005-0000-0000-00004D000000}"/>
    <cellStyle name="SAPBEXHLevel3 2" xfId="74" xr:uid="{00000000-0005-0000-0000-00004E000000}"/>
    <cellStyle name="SAPBEXHLevel3 6" xfId="46" xr:uid="{00000000-0005-0000-0000-00004F000000}"/>
    <cellStyle name="SAPBEXHLevel3 6 2" xfId="75" xr:uid="{00000000-0005-0000-0000-000050000000}"/>
    <cellStyle name="SAPBEXHLevel3_Analisis del Costo Mayo 2007" xfId="47" xr:uid="{00000000-0005-0000-0000-000051000000}"/>
    <cellStyle name="SAPBEXHLevel3X" xfId="48" xr:uid="{00000000-0005-0000-0000-000052000000}"/>
    <cellStyle name="SAPBEXHLevel3X 2" xfId="76" xr:uid="{00000000-0005-0000-0000-000053000000}"/>
    <cellStyle name="SAPBEXresData" xfId="49" xr:uid="{00000000-0005-0000-0000-000054000000}"/>
    <cellStyle name="SAPBEXresDataEmph" xfId="50" xr:uid="{00000000-0005-0000-0000-000055000000}"/>
    <cellStyle name="SAPBEXresItem" xfId="51" xr:uid="{00000000-0005-0000-0000-000056000000}"/>
    <cellStyle name="SAPBEXresItemX" xfId="52" xr:uid="{00000000-0005-0000-0000-000057000000}"/>
    <cellStyle name="SAPBEXstdData" xfId="53" xr:uid="{00000000-0005-0000-0000-000058000000}"/>
    <cellStyle name="SAPBEXstdData 2" xfId="54" xr:uid="{00000000-0005-0000-0000-000059000000}"/>
    <cellStyle name="SAPBEXstdDataEmph" xfId="55" xr:uid="{00000000-0005-0000-0000-00005A000000}"/>
    <cellStyle name="SAPBEXstdItem" xfId="56" xr:uid="{00000000-0005-0000-0000-00005B000000}"/>
    <cellStyle name="SAPBEXstdItem 2" xfId="78" xr:uid="{00000000-0005-0000-0000-00005C000000}"/>
    <cellStyle name="SAPBEXstdItemX" xfId="57" xr:uid="{00000000-0005-0000-0000-00005D000000}"/>
    <cellStyle name="SAPBEXstdItemX 2" xfId="79" xr:uid="{00000000-0005-0000-0000-00005E000000}"/>
    <cellStyle name="SAPBEXstdItemX_Reporte J.V." xfId="69" xr:uid="{00000000-0005-0000-0000-00005F000000}"/>
    <cellStyle name="SAPBEXtitle" xfId="58" xr:uid="{00000000-0005-0000-0000-000060000000}"/>
    <cellStyle name="SAPBEXtitle 2" xfId="80" xr:uid="{00000000-0005-0000-0000-000061000000}"/>
    <cellStyle name="SAPBEXundefined" xfId="59" xr:uid="{00000000-0005-0000-0000-000062000000}"/>
  </cellStyles>
  <dxfs count="0"/>
  <tableStyles count="0" defaultTableStyle="TableStyleMedium2" defaultPivotStyle="PivotStyleLight16"/>
  <colors>
    <mruColors>
      <color rgb="FF78370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c/Conference%20Call/4Q16/Reportes%20Edo%20Res%202016%20IFRS%20AC%20Diciembre%20final%20pwc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C/Reporte%20Ejecutivo/Septiembre/Reportes%20Edo%20Res%202014%20IFRS%20AC%20Septiembre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es"/>
      <sheetName val="TipoCambio"/>
      <sheetName val="Real"/>
      <sheetName val="2015"/>
      <sheetName val="PpttoC"/>
      <sheetName val="PpttoC2015"/>
      <sheetName val="RevPpttoC15"/>
      <sheetName val="ERxEmp"/>
      <sheetName val="Resumen-Mes"/>
      <sheetName val="Comparativo"/>
      <sheetName val="AC-SinToni"/>
      <sheetName val="ComparaEstimados"/>
      <sheetName val="VarER"/>
      <sheetName val="VarER Trim"/>
      <sheetName val="ERvsAñoAnt"/>
      <sheetName val="ERvsPptto"/>
      <sheetName val="AC-SinPeruyE"/>
      <sheetName val="AC-SinPeru"/>
      <sheetName val="RealAbs"/>
      <sheetName val="2015Abs"/>
      <sheetName val="ERxEmpABS"/>
      <sheetName val="EBITDA"/>
      <sheetName val="GrafxConcepto"/>
      <sheetName val="GrafxEmp"/>
      <sheetName val="GtoVarVta"/>
      <sheetName val="Datos-BPC"/>
      <sheetName val="Objetivos"/>
      <sheetName val="ROIC"/>
      <sheetName val="Sheet1"/>
    </sheetNames>
    <sheetDataSet>
      <sheetData sheetId="0" refreshError="1">
        <row r="38">
          <cell r="C38">
            <v>12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es"/>
      <sheetName val="TipoCambio"/>
      <sheetName val="Real"/>
      <sheetName val="Ecu-ToniCorp"/>
      <sheetName val="2013"/>
      <sheetName val="PpttoC"/>
      <sheetName val="PpttoC2015"/>
      <sheetName val="RevPpttoC15"/>
      <sheetName val="ERxEmp"/>
      <sheetName val="AC-SinToni"/>
      <sheetName val="ComparaEstimados"/>
      <sheetName val="VarER"/>
      <sheetName val="VarER Trim"/>
      <sheetName val="ERvsAñoAnt"/>
      <sheetName val="ERvsPptto"/>
      <sheetName val="RealAbs"/>
      <sheetName val="2012Abs"/>
      <sheetName val="ERxEmpABS"/>
      <sheetName val="EBITDA"/>
      <sheetName val="GrafxConcepto"/>
      <sheetName val="GrafxEmp"/>
      <sheetName val="GtoVarVta"/>
      <sheetName val="Datos-BPC"/>
      <sheetName val="Objetivos"/>
      <sheetName val="ROIC"/>
      <sheetName val="Sheet1"/>
    </sheetNames>
    <sheetDataSet>
      <sheetData sheetId="0" refreshError="1">
        <row r="79">
          <cell r="C79">
            <v>3</v>
          </cell>
        </row>
        <row r="80">
          <cell r="C80">
            <v>3</v>
          </cell>
        </row>
      </sheetData>
      <sheetData sheetId="1" refreshError="1"/>
      <sheetData sheetId="2">
        <row r="5">
          <cell r="K5">
            <v>71867834.4552809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15"/>
  <sheetViews>
    <sheetView showGridLines="0" zoomScaleNormal="100" zoomScalePageLayoutView="112" workbookViewId="0">
      <selection activeCell="C17" sqref="C17"/>
    </sheetView>
  </sheetViews>
  <sheetFormatPr baseColWidth="10" defaultColWidth="11.42578125" defaultRowHeight="15" x14ac:dyDescent="0.25"/>
  <cols>
    <col min="1" max="1" width="2.28515625" style="9" customWidth="1"/>
    <col min="2" max="2" width="4.28515625" style="9" customWidth="1"/>
    <col min="3" max="4" width="11.42578125" style="9"/>
    <col min="5" max="5" width="10.85546875" style="9" customWidth="1"/>
    <col min="6" max="6" width="13.140625" style="9" bestFit="1" customWidth="1"/>
    <col min="7" max="7" width="11.42578125" style="9" customWidth="1"/>
    <col min="8" max="8" width="11.140625" style="9" bestFit="1" customWidth="1"/>
    <col min="9" max="16384" width="11.42578125" style="9"/>
  </cols>
  <sheetData>
    <row r="1" spans="2:8" x14ac:dyDescent="0.25">
      <c r="B1" s="12"/>
    </row>
    <row r="2" spans="2:8" ht="6" customHeight="1" x14ac:dyDescent="0.25">
      <c r="C2" s="10"/>
      <c r="D2" s="10"/>
      <c r="E2" s="10"/>
      <c r="F2" s="10"/>
      <c r="G2" s="10"/>
      <c r="H2" s="10"/>
    </row>
    <row r="3" spans="2:8" ht="24.95" customHeight="1" x14ac:dyDescent="0.25">
      <c r="B3" s="10"/>
      <c r="C3" s="264" t="s">
        <v>94</v>
      </c>
      <c r="D3" s="264"/>
      <c r="E3" s="264"/>
      <c r="F3" s="264"/>
      <c r="G3" s="264"/>
      <c r="H3" s="264"/>
    </row>
    <row r="4" spans="2:8" ht="5.25" customHeight="1" x14ac:dyDescent="0.25">
      <c r="B4" s="10"/>
      <c r="C4" s="17"/>
      <c r="D4" s="17"/>
      <c r="E4" s="17"/>
      <c r="F4" s="18"/>
      <c r="G4" s="18"/>
      <c r="H4" s="18"/>
    </row>
    <row r="5" spans="2:8" ht="17.100000000000001" customHeight="1" x14ac:dyDescent="0.25">
      <c r="B5" s="10"/>
      <c r="C5" s="262"/>
      <c r="D5" s="262"/>
      <c r="E5" s="218"/>
      <c r="F5" s="217" t="s">
        <v>104</v>
      </c>
      <c r="G5" s="217" t="s">
        <v>92</v>
      </c>
      <c r="H5" s="219" t="s">
        <v>2</v>
      </c>
    </row>
    <row r="6" spans="2:8" ht="21.95" customHeight="1" x14ac:dyDescent="0.25">
      <c r="B6" s="10"/>
      <c r="C6" s="263" t="s">
        <v>71</v>
      </c>
      <c r="D6" s="263"/>
      <c r="E6" s="263"/>
      <c r="F6" s="254">
        <v>511.13872992212066</v>
      </c>
      <c r="G6" s="22">
        <v>521.07959221581427</v>
      </c>
      <c r="H6" s="145">
        <v>-1.9077435467049431</v>
      </c>
    </row>
    <row r="7" spans="2:8" ht="21.95" customHeight="1" x14ac:dyDescent="0.25">
      <c r="B7" s="10"/>
      <c r="C7" s="263" t="s">
        <v>17</v>
      </c>
      <c r="D7" s="263"/>
      <c r="E7" s="263"/>
      <c r="F7" s="23">
        <v>36921.488121438946</v>
      </c>
      <c r="G7" s="24">
        <v>36118.32706044834</v>
      </c>
      <c r="H7" s="145">
        <v>2.2236939702285241</v>
      </c>
    </row>
    <row r="8" spans="2:8" ht="21.95" customHeight="1" x14ac:dyDescent="0.25">
      <c r="B8" s="10"/>
      <c r="C8" s="263" t="s">
        <v>3</v>
      </c>
      <c r="D8" s="263"/>
      <c r="E8" s="263"/>
      <c r="F8" s="23">
        <v>6271.9235664629787</v>
      </c>
      <c r="G8" s="24">
        <v>5912.8740191683501</v>
      </c>
      <c r="H8" s="145">
        <v>6.0723354857665113</v>
      </c>
    </row>
    <row r="9" spans="2:8" ht="21" customHeight="1" x14ac:dyDescent="0.25">
      <c r="B9" s="10"/>
      <c r="C9" s="261" t="s">
        <v>84</v>
      </c>
      <c r="D9" s="261"/>
      <c r="E9" s="261"/>
      <c r="F9" s="23">
        <v>1701.212057165427</v>
      </c>
      <c r="G9" s="24">
        <v>1327.204606599762</v>
      </c>
      <c r="H9" s="146">
        <v>28.180089844915113</v>
      </c>
    </row>
    <row r="10" spans="2:8" ht="6" customHeight="1" x14ac:dyDescent="0.25">
      <c r="B10" s="10"/>
      <c r="C10" s="17"/>
      <c r="D10" s="17"/>
      <c r="E10" s="17"/>
      <c r="F10" s="17"/>
      <c r="G10" s="17"/>
      <c r="H10" s="17"/>
    </row>
    <row r="11" spans="2:8" ht="12" customHeight="1" x14ac:dyDescent="0.25">
      <c r="B11" s="11"/>
      <c r="C11" s="19" t="s">
        <v>82</v>
      </c>
      <c r="D11" s="25"/>
      <c r="E11" s="26"/>
      <c r="F11" s="26"/>
      <c r="G11" s="26"/>
      <c r="H11" s="26"/>
    </row>
    <row r="12" spans="2:8" ht="12" customHeight="1" x14ac:dyDescent="0.25">
      <c r="B12" s="11"/>
      <c r="C12" s="19" t="s">
        <v>119</v>
      </c>
      <c r="D12" s="26"/>
      <c r="E12" s="26"/>
      <c r="F12" s="26"/>
      <c r="G12" s="26"/>
      <c r="H12" s="26"/>
    </row>
    <row r="13" spans="2:8" ht="13.5" customHeight="1" x14ac:dyDescent="0.25">
      <c r="C13" s="27" t="s">
        <v>96</v>
      </c>
      <c r="D13" s="20"/>
      <c r="E13" s="20"/>
      <c r="F13" s="20"/>
      <c r="G13" s="20"/>
      <c r="H13" s="20"/>
    </row>
    <row r="14" spans="2:8" ht="13.5" customHeight="1" x14ac:dyDescent="0.3">
      <c r="D14" s="16"/>
      <c r="E14" s="16"/>
      <c r="F14" s="16"/>
      <c r="G14" s="16"/>
      <c r="H14" s="16"/>
    </row>
    <row r="15" spans="2:8" s="15" customFormat="1" x14ac:dyDescent="0.25"/>
  </sheetData>
  <mergeCells count="6">
    <mergeCell ref="C9:E9"/>
    <mergeCell ref="C5:D5"/>
    <mergeCell ref="C6:E6"/>
    <mergeCell ref="C3:H3"/>
    <mergeCell ref="C7:E7"/>
    <mergeCell ref="C8:E8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2:P12"/>
  <sheetViews>
    <sheetView showGridLines="0" workbookViewId="0">
      <selection activeCell="C5" sqref="C5:P6"/>
    </sheetView>
  </sheetViews>
  <sheetFormatPr baseColWidth="10" defaultRowHeight="15" x14ac:dyDescent="0.25"/>
  <cols>
    <col min="1" max="1" width="6.140625" customWidth="1"/>
    <col min="2" max="2" width="23.85546875" bestFit="1" customWidth="1"/>
    <col min="3" max="3" width="13.42578125" customWidth="1"/>
    <col min="4" max="4" width="9.42578125" customWidth="1"/>
    <col min="5" max="5" width="13.140625" bestFit="1" customWidth="1"/>
    <col min="6" max="9" width="9.42578125" customWidth="1"/>
    <col min="10" max="11" width="9.42578125" style="4" customWidth="1"/>
    <col min="12" max="12" width="3.85546875" style="4" customWidth="1"/>
    <col min="13" max="13" width="9.42578125" style="4" customWidth="1"/>
    <col min="14" max="14" width="4.28515625" style="4" customWidth="1"/>
    <col min="15" max="15" width="9.42578125" style="4" customWidth="1"/>
    <col min="16" max="16" width="9.42578125" customWidth="1"/>
  </cols>
  <sheetData>
    <row r="2" spans="2:16" ht="23.25" x14ac:dyDescent="0.35">
      <c r="B2" s="283" t="s">
        <v>136</v>
      </c>
      <c r="C2" s="283"/>
      <c r="D2" s="283"/>
      <c r="E2" s="283"/>
      <c r="F2" s="283"/>
      <c r="G2" s="283"/>
      <c r="H2" s="283"/>
      <c r="I2" s="283"/>
      <c r="J2" s="283"/>
      <c r="K2" s="283"/>
      <c r="L2" s="283"/>
      <c r="M2" s="283"/>
      <c r="N2" s="283"/>
      <c r="O2" s="283"/>
      <c r="P2" s="283"/>
    </row>
    <row r="3" spans="2:16" ht="9.75" customHeight="1" x14ac:dyDescent="0.25"/>
    <row r="4" spans="2:16" x14ac:dyDescent="0.25">
      <c r="C4" s="240">
        <v>2019</v>
      </c>
      <c r="D4" s="240">
        <v>2020</v>
      </c>
      <c r="E4" s="240">
        <v>2021</v>
      </c>
      <c r="F4" s="240">
        <v>2022</v>
      </c>
      <c r="G4" s="240">
        <v>2023</v>
      </c>
      <c r="H4" s="240">
        <v>2024</v>
      </c>
      <c r="I4" s="240">
        <v>2025</v>
      </c>
      <c r="J4" s="240">
        <v>2026</v>
      </c>
      <c r="K4" s="240">
        <v>2027</v>
      </c>
      <c r="L4" s="240" t="s">
        <v>109</v>
      </c>
      <c r="M4" s="240">
        <v>2029</v>
      </c>
      <c r="N4" s="240" t="s">
        <v>109</v>
      </c>
      <c r="O4" s="240">
        <v>2032</v>
      </c>
      <c r="P4" s="240" t="s">
        <v>108</v>
      </c>
    </row>
    <row r="5" spans="2:16" x14ac:dyDescent="0.25">
      <c r="B5" s="241" t="s">
        <v>137</v>
      </c>
      <c r="C5" s="138">
        <v>2470.4738826641269</v>
      </c>
      <c r="D5" s="138">
        <v>6820.0485127915199</v>
      </c>
      <c r="E5" s="138">
        <v>6702.169839205797</v>
      </c>
      <c r="F5" s="138">
        <v>5652.1975326521042</v>
      </c>
      <c r="G5" s="138">
        <v>5842.3939798468091</v>
      </c>
      <c r="H5" s="138">
        <v>2162.7758405623076</v>
      </c>
      <c r="I5" s="138">
        <v>1481.3389762304748</v>
      </c>
      <c r="J5" s="138">
        <v>2320.9823483502446</v>
      </c>
      <c r="K5" s="138">
        <v>6371.5411952455934</v>
      </c>
      <c r="L5" s="138"/>
      <c r="M5" s="138">
        <v>7802.5913608229339</v>
      </c>
      <c r="N5" s="138"/>
      <c r="O5" s="138">
        <v>7802.5913608229339</v>
      </c>
      <c r="P5" s="138">
        <v>55429.104829194846</v>
      </c>
    </row>
    <row r="6" spans="2:16" x14ac:dyDescent="0.25">
      <c r="B6" s="243" t="s">
        <v>140</v>
      </c>
      <c r="C6" s="253">
        <v>4.4569976193498138E-2</v>
      </c>
      <c r="D6" s="253">
        <v>0.12304092829583925</v>
      </c>
      <c r="E6" s="253">
        <v>0.12091427166032317</v>
      </c>
      <c r="F6" s="253">
        <v>0.10197165460400973</v>
      </c>
      <c r="G6" s="253">
        <v>0.10540300078542103</v>
      </c>
      <c r="H6" s="253">
        <v>3.9018776276956227E-2</v>
      </c>
      <c r="I6" s="253">
        <v>2.6724930535956346E-2</v>
      </c>
      <c r="J6" s="253">
        <v>4.1872989930152531E-2</v>
      </c>
      <c r="K6" s="253">
        <v>0.11494937929954921</v>
      </c>
      <c r="L6" s="138"/>
      <c r="M6" s="253">
        <v>0.14076704620914718</v>
      </c>
      <c r="N6" s="138"/>
      <c r="O6" s="253">
        <v>0.14076704620914718</v>
      </c>
      <c r="P6" s="253">
        <v>0.99999999999999989</v>
      </c>
    </row>
    <row r="8" spans="2:16" x14ac:dyDescent="0.25">
      <c r="B8" s="4"/>
      <c r="C8" s="4"/>
    </row>
    <row r="9" spans="2:16" x14ac:dyDescent="0.25">
      <c r="B9" s="241" t="s">
        <v>138</v>
      </c>
      <c r="C9" s="256" t="s">
        <v>122</v>
      </c>
      <c r="D9" s="256" t="s">
        <v>123</v>
      </c>
      <c r="E9" s="256" t="s">
        <v>139</v>
      </c>
    </row>
    <row r="10" spans="2:16" x14ac:dyDescent="0.25">
      <c r="B10" s="243" t="s">
        <v>124</v>
      </c>
      <c r="C10" s="138" t="s">
        <v>128</v>
      </c>
      <c r="D10" s="138" t="s">
        <v>127</v>
      </c>
      <c r="E10" s="138" t="s">
        <v>131</v>
      </c>
    </row>
    <row r="11" spans="2:16" x14ac:dyDescent="0.25">
      <c r="B11" s="243" t="s">
        <v>125</v>
      </c>
      <c r="C11" s="253" t="s">
        <v>130</v>
      </c>
      <c r="D11" s="253" t="s">
        <v>129</v>
      </c>
      <c r="E11" s="253" t="s">
        <v>131</v>
      </c>
    </row>
    <row r="12" spans="2:16" x14ac:dyDescent="0.25">
      <c r="B12" s="243" t="s">
        <v>126</v>
      </c>
      <c r="C12" s="253" t="s">
        <v>132</v>
      </c>
      <c r="D12" s="253" t="s">
        <v>133</v>
      </c>
      <c r="E12" s="253" t="s">
        <v>131</v>
      </c>
    </row>
  </sheetData>
  <mergeCells count="1">
    <mergeCell ref="B2:P2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K57"/>
  <sheetViews>
    <sheetView showGridLines="0" topLeftCell="A28" zoomScale="90" zoomScaleNormal="90" workbookViewId="0">
      <selection activeCell="G61" sqref="G61"/>
    </sheetView>
  </sheetViews>
  <sheetFormatPr baseColWidth="10" defaultRowHeight="15" x14ac:dyDescent="0.25"/>
  <cols>
    <col min="1" max="1" width="7.42578125" customWidth="1"/>
    <col min="2" max="2" width="48.7109375" bestFit="1" customWidth="1"/>
    <col min="3" max="8" width="12.85546875" customWidth="1"/>
    <col min="9" max="9" width="15.28515625" customWidth="1"/>
    <col min="10" max="10" width="14" customWidth="1"/>
  </cols>
  <sheetData>
    <row r="1" spans="2:11" s="4" customFormat="1" ht="23.25" x14ac:dyDescent="0.35">
      <c r="B1" s="283" t="s">
        <v>141</v>
      </c>
      <c r="C1" s="283"/>
      <c r="D1" s="283"/>
      <c r="E1" s="283"/>
      <c r="F1" s="283"/>
      <c r="G1" s="283"/>
      <c r="H1" s="283"/>
      <c r="I1" s="283"/>
      <c r="J1" s="283"/>
    </row>
    <row r="2" spans="2:11" s="4" customFormat="1" ht="10.5" customHeight="1" x14ac:dyDescent="0.35">
      <c r="B2" s="250"/>
      <c r="C2" s="250"/>
      <c r="D2" s="250"/>
      <c r="E2" s="250"/>
      <c r="F2" s="250"/>
      <c r="G2" s="250"/>
      <c r="H2" s="250"/>
      <c r="I2" s="250"/>
      <c r="J2" s="250"/>
    </row>
    <row r="3" spans="2:11" ht="15.75" x14ac:dyDescent="0.25">
      <c r="C3" s="286" t="s">
        <v>143</v>
      </c>
      <c r="D3" s="286"/>
      <c r="E3" s="286"/>
      <c r="F3" s="286"/>
      <c r="G3" s="286"/>
      <c r="H3" s="287" t="s">
        <v>144</v>
      </c>
    </row>
    <row r="4" spans="2:11" x14ac:dyDescent="0.25">
      <c r="C4" s="232" t="s">
        <v>146</v>
      </c>
      <c r="D4" s="232" t="s">
        <v>147</v>
      </c>
      <c r="E4" s="232" t="s">
        <v>148</v>
      </c>
      <c r="F4" s="232" t="s">
        <v>111</v>
      </c>
      <c r="G4" s="232" t="s">
        <v>110</v>
      </c>
      <c r="H4" s="287"/>
      <c r="I4" s="232" t="s">
        <v>145</v>
      </c>
      <c r="J4" s="232" t="s">
        <v>108</v>
      </c>
    </row>
    <row r="5" spans="2:11" ht="15.75" x14ac:dyDescent="0.25">
      <c r="B5" s="245"/>
    </row>
    <row r="6" spans="2:11" s="4" customFormat="1" x14ac:dyDescent="0.25">
      <c r="B6" s="165" t="s">
        <v>149</v>
      </c>
      <c r="C6" s="258">
        <v>268.53898916650354</v>
      </c>
      <c r="D6" s="258">
        <v>98.203876310000012</v>
      </c>
      <c r="E6" s="258">
        <v>80.870353625000007</v>
      </c>
      <c r="F6" s="258">
        <v>28.212873850353922</v>
      </c>
      <c r="G6" s="258">
        <v>35.301822072420293</v>
      </c>
      <c r="H6" s="140"/>
      <c r="I6" s="140"/>
      <c r="J6" s="258">
        <f>SUM(C6:I6)</f>
        <v>511.12791502427774</v>
      </c>
    </row>
    <row r="7" spans="2:11" s="4" customFormat="1" ht="9.75" customHeight="1" x14ac:dyDescent="0.25">
      <c r="B7" s="245"/>
    </row>
    <row r="8" spans="2:11" x14ac:dyDescent="0.25">
      <c r="B8" s="165" t="s">
        <v>150</v>
      </c>
      <c r="C8" s="140">
        <v>13577.728401765375</v>
      </c>
      <c r="D8" s="140">
        <v>12079.824467815777</v>
      </c>
      <c r="E8" s="140">
        <v>4745.5678317032434</v>
      </c>
      <c r="F8" s="140">
        <v>1455.919212044073</v>
      </c>
      <c r="G8" s="140">
        <v>2908.1287021266976</v>
      </c>
      <c r="H8" s="140">
        <v>2553.4627557010913</v>
      </c>
      <c r="I8" s="140">
        <v>-399.14324971730997</v>
      </c>
      <c r="J8" s="140">
        <v>36921.488121438946</v>
      </c>
    </row>
    <row r="9" spans="2:11" x14ac:dyDescent="0.25">
      <c r="B9" s="244" t="s">
        <v>151</v>
      </c>
      <c r="C9" s="138">
        <v>-236.11524138999999</v>
      </c>
      <c r="D9" s="138">
        <v>0</v>
      </c>
      <c r="E9" s="138">
        <v>-40.235086422800002</v>
      </c>
      <c r="F9" s="138">
        <v>0</v>
      </c>
      <c r="G9" s="138">
        <v>0</v>
      </c>
      <c r="H9" s="138">
        <v>-122.79292190451</v>
      </c>
      <c r="I9" s="138">
        <v>399.14324971730997</v>
      </c>
      <c r="J9" s="138">
        <v>0</v>
      </c>
    </row>
    <row r="10" spans="2:11" x14ac:dyDescent="0.25">
      <c r="B10" s="165" t="s">
        <v>152</v>
      </c>
      <c r="C10" s="140">
        <v>13341.613160375375</v>
      </c>
      <c r="D10" s="140">
        <v>12079.824467815777</v>
      </c>
      <c r="E10" s="140">
        <v>4705.3327452804433</v>
      </c>
      <c r="F10" s="140">
        <v>1455.919212044073</v>
      </c>
      <c r="G10" s="140">
        <v>2908.1287021266976</v>
      </c>
      <c r="H10" s="140">
        <v>2430.6698337965813</v>
      </c>
      <c r="I10" s="140">
        <v>0</v>
      </c>
      <c r="J10" s="140">
        <v>36921.488121438953</v>
      </c>
    </row>
    <row r="11" spans="2:11" x14ac:dyDescent="0.25">
      <c r="B11" s="244" t="s">
        <v>8</v>
      </c>
      <c r="C11" s="138">
        <v>2053.338277365378</v>
      </c>
      <c r="D11" s="138">
        <v>604.13237756798037</v>
      </c>
      <c r="E11" s="138">
        <v>833.04854493809717</v>
      </c>
      <c r="F11" s="138">
        <v>127.32610305644003</v>
      </c>
      <c r="G11" s="138">
        <v>261.09314185926297</v>
      </c>
      <c r="H11" s="138">
        <v>16.74343967799404</v>
      </c>
      <c r="I11" s="138">
        <v>0</v>
      </c>
      <c r="J11" s="138">
        <v>3895.681884465153</v>
      </c>
    </row>
    <row r="12" spans="2:11" x14ac:dyDescent="0.25">
      <c r="B12" s="165" t="s">
        <v>3</v>
      </c>
      <c r="C12" s="140">
        <v>2750.2785240335015</v>
      </c>
      <c r="D12" s="140">
        <v>1305.2709124772414</v>
      </c>
      <c r="E12" s="140">
        <v>1202.8426689018684</v>
      </c>
      <c r="F12" s="140">
        <v>255.92503823653362</v>
      </c>
      <c r="G12" s="140">
        <v>530.37186257404448</v>
      </c>
      <c r="H12" s="140">
        <v>227.234560239785</v>
      </c>
      <c r="I12" s="140">
        <v>0</v>
      </c>
      <c r="J12" s="140">
        <v>6271.923566462975</v>
      </c>
    </row>
    <row r="13" spans="2:11" s="4" customFormat="1" x14ac:dyDescent="0.25">
      <c r="B13" s="249" t="s">
        <v>116</v>
      </c>
      <c r="C13" s="251">
        <f>C12/C10</f>
        <v>0.20614287724979433</v>
      </c>
      <c r="D13" s="251">
        <f t="shared" ref="D13:J13" si="0">D12/D10</f>
        <v>0.10805379796327909</v>
      </c>
      <c r="E13" s="251">
        <f t="shared" si="0"/>
        <v>0.25563392304366722</v>
      </c>
      <c r="F13" s="251">
        <f t="shared" si="0"/>
        <v>0.17578244460228085</v>
      </c>
      <c r="G13" s="251">
        <f t="shared" si="0"/>
        <v>0.18237565008253817</v>
      </c>
      <c r="H13" s="251">
        <f t="shared" si="0"/>
        <v>9.3486395017646759E-2</v>
      </c>
      <c r="I13" s="251"/>
      <c r="J13" s="251">
        <f t="shared" si="0"/>
        <v>0.16987190618736461</v>
      </c>
    </row>
    <row r="14" spans="2:11" x14ac:dyDescent="0.25">
      <c r="B14" s="244" t="s">
        <v>26</v>
      </c>
      <c r="C14" s="138">
        <v>13.587984919999988</v>
      </c>
      <c r="D14" s="138">
        <v>143.84130444081899</v>
      </c>
      <c r="E14" s="138">
        <v>9.7461950115779992</v>
      </c>
      <c r="F14" s="138">
        <v>1.2467493013000128</v>
      </c>
      <c r="G14" s="138">
        <v>20.507342636120999</v>
      </c>
      <c r="H14" s="138">
        <v>25.057657136488</v>
      </c>
      <c r="I14" s="138">
        <v>0</v>
      </c>
      <c r="J14" s="138">
        <v>213.98723344630599</v>
      </c>
    </row>
    <row r="15" spans="2:11" x14ac:dyDescent="0.25">
      <c r="B15" s="244" t="s">
        <v>30</v>
      </c>
      <c r="C15" s="138">
        <v>683.35203328657622</v>
      </c>
      <c r="D15" s="138">
        <v>557.29723046844197</v>
      </c>
      <c r="E15" s="138">
        <v>360.04792895219299</v>
      </c>
      <c r="F15" s="138">
        <v>127.35218587879355</v>
      </c>
      <c r="G15" s="138">
        <v>248.77137807866046</v>
      </c>
      <c r="H15" s="138">
        <v>185.43369188685003</v>
      </c>
      <c r="I15" s="138">
        <v>0</v>
      </c>
      <c r="J15" s="138">
        <v>2162.254448551515</v>
      </c>
    </row>
    <row r="16" spans="2:11" x14ac:dyDescent="0.25">
      <c r="B16" s="244" t="s">
        <v>153</v>
      </c>
      <c r="C16" s="138">
        <v>499.59394148000001</v>
      </c>
      <c r="D16" s="138">
        <v>18.439524000000002</v>
      </c>
      <c r="E16" s="138">
        <v>-6.228586</v>
      </c>
      <c r="F16" s="138">
        <v>-18.799345000000002</v>
      </c>
      <c r="G16" s="138">
        <v>3.1867579999999998</v>
      </c>
      <c r="H16" s="138">
        <v>5.32666152</v>
      </c>
      <c r="I16" s="138">
        <v>0</v>
      </c>
      <c r="J16" s="138">
        <v>501.51895400000001</v>
      </c>
      <c r="K16" s="4"/>
    </row>
    <row r="17" spans="2:10" x14ac:dyDescent="0.25">
      <c r="B17" s="244" t="s">
        <v>154</v>
      </c>
      <c r="C17" s="138">
        <v>1119.99379146</v>
      </c>
      <c r="D17" s="138">
        <v>161.20129700000001</v>
      </c>
      <c r="E17" s="138">
        <v>112.812933</v>
      </c>
      <c r="F17" s="138">
        <v>40.656297000000002</v>
      </c>
      <c r="G17" s="138">
        <v>45.374358999999998</v>
      </c>
      <c r="H17" s="138">
        <v>11.103026539999998</v>
      </c>
      <c r="I17" s="138">
        <v>0</v>
      </c>
      <c r="J17" s="138">
        <v>1491.1417039999999</v>
      </c>
    </row>
    <row r="18" spans="2:10" x14ac:dyDescent="0.25">
      <c r="B18" s="259" t="s">
        <v>155</v>
      </c>
      <c r="C18" s="138">
        <v>39.083640123740004</v>
      </c>
      <c r="D18" s="138">
        <v>0</v>
      </c>
      <c r="E18" s="138">
        <v>0</v>
      </c>
      <c r="F18" s="138">
        <v>0</v>
      </c>
      <c r="G18" s="138">
        <v>0</v>
      </c>
      <c r="H18" s="138">
        <v>0</v>
      </c>
      <c r="I18" s="138">
        <v>0</v>
      </c>
      <c r="J18" s="138">
        <v>39.083640123740004</v>
      </c>
    </row>
    <row r="19" spans="2:10" x14ac:dyDescent="0.25">
      <c r="B19" s="244" t="s">
        <v>73</v>
      </c>
      <c r="C19" s="138">
        <v>1472.021475725513</v>
      </c>
      <c r="D19" s="138">
        <v>461.37060525768027</v>
      </c>
      <c r="E19" s="138">
        <v>714.00649983901519</v>
      </c>
      <c r="F19" s="138">
        <v>67.870461636546295</v>
      </c>
      <c r="G19" s="138">
        <v>218.90554027257795</v>
      </c>
      <c r="H19" s="138">
        <v>10.967073555900274</v>
      </c>
      <c r="I19" s="138">
        <v>0</v>
      </c>
      <c r="J19" s="138">
        <v>2945.1416562872328</v>
      </c>
    </row>
    <row r="20" spans="2:10" ht="15.75" x14ac:dyDescent="0.25">
      <c r="B20" s="246"/>
    </row>
    <row r="21" spans="2:10" x14ac:dyDescent="0.25">
      <c r="B21" s="165" t="s">
        <v>50</v>
      </c>
      <c r="C21" s="140">
        <v>70248.730516000011</v>
      </c>
      <c r="D21" s="140">
        <v>92962.798060000001</v>
      </c>
      <c r="E21" s="140">
        <v>44767.323792999996</v>
      </c>
      <c r="F21" s="140">
        <v>7944.2122669999999</v>
      </c>
      <c r="G21" s="140">
        <v>14835.363552999999</v>
      </c>
      <c r="H21" s="140">
        <v>13066.562759999999</v>
      </c>
      <c r="I21" s="140">
        <v>-6842.6003110000001</v>
      </c>
      <c r="J21" s="140">
        <v>236982.39063800001</v>
      </c>
    </row>
    <row r="22" spans="2:10" x14ac:dyDescent="0.25">
      <c r="B22" s="244" t="s">
        <v>156</v>
      </c>
      <c r="C22" s="138">
        <v>6182.7999439999994</v>
      </c>
      <c r="D22" s="138">
        <v>470.03852899999998</v>
      </c>
      <c r="E22" s="138">
        <v>0</v>
      </c>
      <c r="F22" s="138">
        <v>286.90508699999998</v>
      </c>
      <c r="G22" s="138">
        <v>0</v>
      </c>
      <c r="H22" s="138">
        <v>0</v>
      </c>
      <c r="I22" s="138">
        <v>0</v>
      </c>
      <c r="J22" s="138">
        <v>6939.7435599999999</v>
      </c>
    </row>
    <row r="23" spans="2:10" x14ac:dyDescent="0.25">
      <c r="B23" s="244" t="s">
        <v>49</v>
      </c>
      <c r="C23" s="138">
        <v>47472.639496999996</v>
      </c>
      <c r="D23" s="138">
        <v>31834.614271999999</v>
      </c>
      <c r="E23" s="138">
        <v>17412.065798</v>
      </c>
      <c r="F23" s="138">
        <v>1745.308231</v>
      </c>
      <c r="G23" s="138">
        <v>5785.7408039999991</v>
      </c>
      <c r="H23" s="138">
        <v>4174.3069630000009</v>
      </c>
      <c r="I23" s="138">
        <v>-11704.787827</v>
      </c>
      <c r="J23" s="138">
        <v>96719.887738000005</v>
      </c>
    </row>
    <row r="24" spans="2:10" x14ac:dyDescent="0.25">
      <c r="B24" s="244" t="s">
        <v>157</v>
      </c>
      <c r="C24" s="138">
        <v>703.28949065000882</v>
      </c>
      <c r="D24" s="138">
        <v>764.04146350171266</v>
      </c>
      <c r="E24" s="138">
        <v>277.34815525552398</v>
      </c>
      <c r="F24" s="138">
        <v>120.60502953534801</v>
      </c>
      <c r="G24" s="138">
        <v>174.14459140045406</v>
      </c>
      <c r="H24" s="138">
        <v>66.453617226043306</v>
      </c>
      <c r="I24" s="138">
        <v>0</v>
      </c>
      <c r="J24" s="138">
        <v>2105.8823475690906</v>
      </c>
    </row>
    <row r="25" spans="2:10" ht="6.75" customHeight="1" x14ac:dyDescent="0.25">
      <c r="B25" s="247"/>
    </row>
    <row r="26" spans="2:10" x14ac:dyDescent="0.25">
      <c r="B26" s="97" t="s">
        <v>158</v>
      </c>
    </row>
    <row r="28" spans="2:10" x14ac:dyDescent="0.25">
      <c r="C28" s="14"/>
      <c r="D28" s="14"/>
      <c r="E28" s="14"/>
      <c r="F28" s="14"/>
      <c r="G28" s="14"/>
      <c r="H28" s="14"/>
      <c r="I28" s="14"/>
      <c r="J28" s="14"/>
    </row>
    <row r="29" spans="2:10" x14ac:dyDescent="0.25">
      <c r="C29" s="13"/>
      <c r="D29" s="13"/>
      <c r="E29" s="13"/>
      <c r="F29" s="13"/>
      <c r="G29" s="13"/>
      <c r="H29" s="13"/>
      <c r="J29" s="13"/>
    </row>
    <row r="30" spans="2:10" s="4" customFormat="1" x14ac:dyDescent="0.25">
      <c r="C30" s="13"/>
      <c r="D30" s="13"/>
      <c r="E30" s="13"/>
      <c r="F30" s="13"/>
      <c r="G30" s="13"/>
      <c r="H30" s="13"/>
      <c r="I30" s="13"/>
      <c r="J30" s="13"/>
    </row>
    <row r="32" spans="2:10" ht="23.25" x14ac:dyDescent="0.35">
      <c r="B32" s="283" t="s">
        <v>142</v>
      </c>
      <c r="C32" s="283"/>
      <c r="D32" s="283"/>
      <c r="E32" s="283"/>
      <c r="F32" s="283"/>
      <c r="G32" s="283"/>
      <c r="H32" s="283"/>
      <c r="I32" s="283"/>
      <c r="J32" s="283"/>
    </row>
    <row r="33" spans="2:10" ht="23.25" x14ac:dyDescent="0.35">
      <c r="B33" s="250"/>
      <c r="C33" s="250"/>
      <c r="D33" s="250"/>
      <c r="E33" s="250"/>
      <c r="F33" s="250"/>
      <c r="G33" s="250"/>
      <c r="H33" s="250"/>
      <c r="I33" s="250"/>
      <c r="J33" s="250"/>
    </row>
    <row r="34" spans="2:10" ht="15.75" x14ac:dyDescent="0.25">
      <c r="B34" s="4"/>
      <c r="C34" s="286" t="s">
        <v>143</v>
      </c>
      <c r="D34" s="286"/>
      <c r="E34" s="286"/>
      <c r="F34" s="286"/>
      <c r="G34" s="286"/>
      <c r="H34" s="287" t="s">
        <v>144</v>
      </c>
      <c r="I34" s="4"/>
      <c r="J34" s="4"/>
    </row>
    <row r="35" spans="2:10" x14ac:dyDescent="0.25">
      <c r="B35" s="4"/>
      <c r="C35" s="260" t="s">
        <v>146</v>
      </c>
      <c r="D35" s="260" t="s">
        <v>147</v>
      </c>
      <c r="E35" s="260" t="s">
        <v>148</v>
      </c>
      <c r="F35" s="260" t="s">
        <v>111</v>
      </c>
      <c r="G35" s="260" t="s">
        <v>110</v>
      </c>
      <c r="H35" s="287"/>
      <c r="I35" s="260" t="s">
        <v>145</v>
      </c>
      <c r="J35" s="260" t="s">
        <v>108</v>
      </c>
    </row>
    <row r="36" spans="2:10" ht="15.75" x14ac:dyDescent="0.25">
      <c r="B36" s="245"/>
      <c r="C36" s="4"/>
      <c r="D36" s="4"/>
      <c r="E36" s="4"/>
      <c r="F36" s="4"/>
      <c r="G36" s="4"/>
      <c r="H36" s="4"/>
      <c r="I36" s="4"/>
      <c r="J36" s="4"/>
    </row>
    <row r="37" spans="2:10" x14ac:dyDescent="0.25">
      <c r="B37" s="165" t="s">
        <v>149</v>
      </c>
      <c r="C37" s="258">
        <v>270.48037215425427</v>
      </c>
      <c r="D37" s="140">
        <v>102.61414377999999</v>
      </c>
      <c r="E37" s="258">
        <v>76.736522497599992</v>
      </c>
      <c r="F37" s="258">
        <v>34.322117111137821</v>
      </c>
      <c r="G37" s="258">
        <v>36.933698427558454</v>
      </c>
      <c r="H37" s="140"/>
      <c r="I37" s="140"/>
      <c r="J37" s="258">
        <f>SUM(C37:I37)</f>
        <v>521.08685397055046</v>
      </c>
    </row>
    <row r="38" spans="2:10" ht="15.75" x14ac:dyDescent="0.25">
      <c r="B38" s="245"/>
      <c r="C38" s="4"/>
      <c r="D38" s="4"/>
      <c r="E38" s="4"/>
      <c r="F38" s="4"/>
      <c r="G38" s="4"/>
      <c r="H38" s="4"/>
      <c r="I38" s="4"/>
      <c r="J38" s="4"/>
    </row>
    <row r="39" spans="2:10" x14ac:dyDescent="0.25">
      <c r="B39" s="165" t="s">
        <v>150</v>
      </c>
      <c r="C39" s="140">
        <v>12724.483426159999</v>
      </c>
      <c r="D39" s="140">
        <v>11617.69435068327</v>
      </c>
      <c r="E39" s="140">
        <v>4357.4057727514819</v>
      </c>
      <c r="F39" s="140">
        <v>2527.1790153560269</v>
      </c>
      <c r="G39" s="140">
        <v>2889.0300517220658</v>
      </c>
      <c r="H39" s="140">
        <v>2389.9479333859608</v>
      </c>
      <c r="I39" s="140">
        <v>-387.41348961046282</v>
      </c>
      <c r="J39" s="140">
        <v>36118.32706044834</v>
      </c>
    </row>
    <row r="40" spans="2:10" x14ac:dyDescent="0.25">
      <c r="B40" s="259" t="s">
        <v>151</v>
      </c>
      <c r="C40" s="138">
        <v>-232.54990430000001</v>
      </c>
      <c r="D40" s="138">
        <v>0</v>
      </c>
      <c r="E40" s="138">
        <v>-42.979913870906799</v>
      </c>
      <c r="F40" s="138">
        <v>0</v>
      </c>
      <c r="G40" s="138">
        <v>0</v>
      </c>
      <c r="H40" s="138">
        <v>-111.88367143955601</v>
      </c>
      <c r="I40" s="138">
        <v>387.41348961046282</v>
      </c>
      <c r="J40" s="138">
        <v>0</v>
      </c>
    </row>
    <row r="41" spans="2:10" x14ac:dyDescent="0.25">
      <c r="B41" s="165" t="s">
        <v>152</v>
      </c>
      <c r="C41" s="140">
        <v>12491.933521859997</v>
      </c>
      <c r="D41" s="140">
        <v>11617.69435068327</v>
      </c>
      <c r="E41" s="140">
        <v>4314.425858880576</v>
      </c>
      <c r="F41" s="140">
        <v>2527.1790153560269</v>
      </c>
      <c r="G41" s="140">
        <v>2889.0300517220658</v>
      </c>
      <c r="H41" s="140">
        <v>2278.0642619464047</v>
      </c>
      <c r="I41" s="140">
        <v>0</v>
      </c>
      <c r="J41" s="140">
        <v>36118.32706044834</v>
      </c>
    </row>
    <row r="42" spans="2:10" x14ac:dyDescent="0.25">
      <c r="B42" s="259" t="s">
        <v>8</v>
      </c>
      <c r="C42" s="138">
        <v>1908.4963315836153</v>
      </c>
      <c r="D42" s="138">
        <v>627.93721157317282</v>
      </c>
      <c r="E42" s="138">
        <v>602.26179178176221</v>
      </c>
      <c r="F42" s="138">
        <v>462.26428719254733</v>
      </c>
      <c r="G42" s="138">
        <v>225.11706835475218</v>
      </c>
      <c r="H42" s="138">
        <v>15.382957202448058</v>
      </c>
      <c r="I42" s="138">
        <v>0</v>
      </c>
      <c r="J42" s="138">
        <v>3841.459647688298</v>
      </c>
    </row>
    <row r="43" spans="2:10" x14ac:dyDescent="0.25">
      <c r="B43" s="165" t="s">
        <v>3</v>
      </c>
      <c r="C43" s="140">
        <v>2600.2022820804746</v>
      </c>
      <c r="D43" s="140">
        <v>1143.9179402858508</v>
      </c>
      <c r="E43" s="140">
        <v>1002.7683437815161</v>
      </c>
      <c r="F43" s="140">
        <v>557.94416792306231</v>
      </c>
      <c r="G43" s="140">
        <v>456.47091507526522</v>
      </c>
      <c r="H43" s="140">
        <v>151.57037002217709</v>
      </c>
      <c r="I43" s="140">
        <v>0</v>
      </c>
      <c r="J43" s="140">
        <v>5912.8740191683464</v>
      </c>
    </row>
    <row r="44" spans="2:10" x14ac:dyDescent="0.25">
      <c r="B44" s="249" t="s">
        <v>116</v>
      </c>
      <c r="C44" s="251">
        <f>C43/C41</f>
        <v>0.20815050588688333</v>
      </c>
      <c r="D44" s="251">
        <f t="shared" ref="D44:J44" si="1">D43/D41</f>
        <v>9.8463421893912509E-2</v>
      </c>
      <c r="E44" s="251">
        <f t="shared" si="1"/>
        <v>0.2324221985916094</v>
      </c>
      <c r="F44" s="251">
        <f t="shared" si="1"/>
        <v>0.22077746156200162</v>
      </c>
      <c r="G44" s="251">
        <f t="shared" si="1"/>
        <v>0.15800144231908433</v>
      </c>
      <c r="H44" s="251">
        <f t="shared" si="1"/>
        <v>6.653472097080948E-2</v>
      </c>
      <c r="I44" s="251"/>
      <c r="J44" s="251">
        <f t="shared" si="1"/>
        <v>0.16370841343987069</v>
      </c>
    </row>
    <row r="45" spans="2:10" x14ac:dyDescent="0.25">
      <c r="B45" s="259" t="s">
        <v>26</v>
      </c>
      <c r="C45" s="138">
        <v>69.411943480000019</v>
      </c>
      <c r="D45" s="138">
        <v>5.3160712090400004</v>
      </c>
      <c r="E45" s="138">
        <v>83.061057284523997</v>
      </c>
      <c r="F45" s="138">
        <v>0</v>
      </c>
      <c r="G45" s="138">
        <v>49.363645184595995</v>
      </c>
      <c r="H45" s="138">
        <v>3.9907135030239997</v>
      </c>
      <c r="I45" s="138">
        <v>0</v>
      </c>
      <c r="J45" s="138">
        <v>211.143430661184</v>
      </c>
    </row>
    <row r="46" spans="2:10" x14ac:dyDescent="0.25">
      <c r="B46" s="259" t="s">
        <v>30</v>
      </c>
      <c r="C46" s="138">
        <v>622.29400701685972</v>
      </c>
      <c r="D46" s="138">
        <v>510.66465750363801</v>
      </c>
      <c r="E46" s="138">
        <v>317.44549471523004</v>
      </c>
      <c r="F46" s="138">
        <v>95.679880730514995</v>
      </c>
      <c r="G46" s="138">
        <v>181.99020153591701</v>
      </c>
      <c r="H46" s="138">
        <v>132.19669931670501</v>
      </c>
      <c r="I46" s="138">
        <v>0</v>
      </c>
      <c r="J46" s="138">
        <v>1860.2709408188648</v>
      </c>
    </row>
    <row r="47" spans="2:10" x14ac:dyDescent="0.25">
      <c r="B47" s="259" t="s">
        <v>153</v>
      </c>
      <c r="C47" s="138">
        <v>524.8183660041999</v>
      </c>
      <c r="D47" s="138">
        <v>1.1851207015480001</v>
      </c>
      <c r="E47" s="138">
        <v>55.594865267576999</v>
      </c>
      <c r="F47" s="138">
        <v>40.979308184298006</v>
      </c>
      <c r="G47" s="138">
        <v>-2.1550330561469999</v>
      </c>
      <c r="H47" s="138">
        <v>8.2938054193719992</v>
      </c>
      <c r="I47" s="138">
        <v>0</v>
      </c>
      <c r="J47" s="138">
        <v>628.716432520848</v>
      </c>
    </row>
    <row r="48" spans="2:10" x14ac:dyDescent="0.25">
      <c r="B48" s="259" t="s">
        <v>154</v>
      </c>
      <c r="C48" s="138">
        <v>1433.7292123441996</v>
      </c>
      <c r="D48" s="138">
        <v>139.64993538464998</v>
      </c>
      <c r="E48" s="138">
        <v>209.22020743789301</v>
      </c>
      <c r="F48" s="138">
        <v>208.52340036395</v>
      </c>
      <c r="G48" s="138">
        <v>35.199104023794</v>
      </c>
      <c r="H48" s="138">
        <v>18.654097768162998</v>
      </c>
      <c r="I48" s="138">
        <v>0</v>
      </c>
      <c r="J48" s="138">
        <v>2044.9759573226499</v>
      </c>
    </row>
    <row r="49" spans="2:11" x14ac:dyDescent="0.25">
      <c r="B49" s="259" t="s">
        <v>155</v>
      </c>
      <c r="C49" s="138">
        <v>-9.9278111911999982</v>
      </c>
      <c r="D49" s="138">
        <v>0</v>
      </c>
      <c r="E49" s="138">
        <v>0</v>
      </c>
      <c r="F49" s="138">
        <v>0</v>
      </c>
      <c r="G49" s="138">
        <v>0</v>
      </c>
      <c r="H49" s="138">
        <v>0</v>
      </c>
      <c r="I49" s="138">
        <v>0</v>
      </c>
      <c r="J49" s="138">
        <v>-9.9278111911999982</v>
      </c>
    </row>
    <row r="50" spans="2:11" x14ac:dyDescent="0.25">
      <c r="B50" s="259" t="s">
        <v>73</v>
      </c>
      <c r="C50" s="138">
        <v>989.65767524241551</v>
      </c>
      <c r="D50" s="138">
        <v>489.47239689007085</v>
      </c>
      <c r="E50" s="138">
        <v>448.63645012049426</v>
      </c>
      <c r="F50" s="138">
        <v>294.72019511654133</v>
      </c>
      <c r="G50" s="138">
        <v>187.76293047576019</v>
      </c>
      <c r="H50" s="138">
        <v>5.0226643742910637</v>
      </c>
      <c r="I50" s="138">
        <v>0</v>
      </c>
      <c r="J50" s="138">
        <v>2415.272312219573</v>
      </c>
    </row>
    <row r="51" spans="2:11" ht="15.75" x14ac:dyDescent="0.25">
      <c r="B51" s="246"/>
      <c r="C51" s="4"/>
      <c r="D51" s="4"/>
      <c r="E51" s="4"/>
      <c r="F51" s="4"/>
      <c r="G51" s="4"/>
      <c r="H51" s="4"/>
      <c r="I51" s="4"/>
      <c r="J51" s="4"/>
    </row>
    <row r="52" spans="2:11" x14ac:dyDescent="0.25">
      <c r="B52" s="165" t="s">
        <v>50</v>
      </c>
      <c r="C52" s="140">
        <v>68528.618945364171</v>
      </c>
      <c r="D52" s="140">
        <v>84173.181358859147</v>
      </c>
      <c r="E52" s="140">
        <v>43083.808388218931</v>
      </c>
      <c r="F52" s="140">
        <v>5381.5627527558399</v>
      </c>
      <c r="G52" s="140">
        <v>21832.781785729745</v>
      </c>
      <c r="H52" s="140">
        <v>13008.395973572251</v>
      </c>
      <c r="I52" s="140">
        <v>-5707.5475095870761</v>
      </c>
      <c r="J52" s="140">
        <v>230300.80169491304</v>
      </c>
      <c r="K52" s="257"/>
    </row>
    <row r="53" spans="2:11" x14ac:dyDescent="0.25">
      <c r="B53" s="259" t="s">
        <v>156</v>
      </c>
      <c r="C53" s="138">
        <v>5919.7619999999997</v>
      </c>
      <c r="D53" s="138">
        <v>319.19400000000002</v>
      </c>
      <c r="E53" s="138">
        <v>0</v>
      </c>
      <c r="F53" s="138">
        <v>400.30200000000002</v>
      </c>
      <c r="G53" s="138">
        <v>0</v>
      </c>
      <c r="H53" s="138">
        <v>0</v>
      </c>
      <c r="I53" s="138">
        <v>0</v>
      </c>
      <c r="J53" s="138">
        <v>6639.2579999999998</v>
      </c>
    </row>
    <row r="54" spans="2:11" x14ac:dyDescent="0.25">
      <c r="B54" s="259" t="s">
        <v>49</v>
      </c>
      <c r="C54" s="138">
        <v>44885.886411840278</v>
      </c>
      <c r="D54" s="138">
        <v>29271.173430748637</v>
      </c>
      <c r="E54" s="138">
        <v>17702.046857011526</v>
      </c>
      <c r="F54" s="138">
        <v>3150.0634931077502</v>
      </c>
      <c r="G54" s="138">
        <v>5442.6419060186727</v>
      </c>
      <c r="H54" s="138">
        <v>1980.7522346812409</v>
      </c>
      <c r="I54" s="138">
        <v>-6278.6960629956984</v>
      </c>
      <c r="J54" s="138">
        <v>96153.868270412408</v>
      </c>
    </row>
    <row r="55" spans="2:11" x14ac:dyDescent="0.25">
      <c r="B55" s="259" t="s">
        <v>157</v>
      </c>
      <c r="C55" s="138">
        <v>1025.1388867855251</v>
      </c>
      <c r="D55" s="138">
        <v>446.91440951612003</v>
      </c>
      <c r="E55" s="138">
        <v>349.24456829605157</v>
      </c>
      <c r="F55" s="138">
        <v>137.33213388700165</v>
      </c>
      <c r="G55" s="138">
        <v>113.90739326568999</v>
      </c>
      <c r="H55" s="138">
        <v>67.897732718333273</v>
      </c>
      <c r="I55" s="138">
        <v>0</v>
      </c>
      <c r="J55" s="138">
        <v>2140.4351244687218</v>
      </c>
    </row>
    <row r="56" spans="2:11" x14ac:dyDescent="0.25">
      <c r="B56" s="247"/>
      <c r="C56" s="4"/>
      <c r="D56" s="4"/>
      <c r="E56" s="4"/>
      <c r="F56" s="4"/>
      <c r="G56" s="4"/>
      <c r="H56" s="4"/>
      <c r="I56" s="4"/>
      <c r="J56" s="4"/>
    </row>
    <row r="57" spans="2:11" x14ac:dyDescent="0.25">
      <c r="B57" s="97" t="s">
        <v>158</v>
      </c>
      <c r="C57" s="4"/>
      <c r="D57" s="4"/>
      <c r="E57" s="4"/>
      <c r="F57" s="4"/>
      <c r="G57" s="4"/>
      <c r="H57" s="4"/>
      <c r="I57" s="4"/>
      <c r="J57" s="4"/>
    </row>
  </sheetData>
  <mergeCells count="6">
    <mergeCell ref="B1:J1"/>
    <mergeCell ref="C3:G3"/>
    <mergeCell ref="H3:H4"/>
    <mergeCell ref="B32:J32"/>
    <mergeCell ref="C34:G34"/>
    <mergeCell ref="H34:H3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G19"/>
  <sheetViews>
    <sheetView showGridLines="0" zoomScaleNormal="100" zoomScalePageLayoutView="120" workbookViewId="0">
      <selection activeCell="J16" sqref="J16"/>
    </sheetView>
  </sheetViews>
  <sheetFormatPr baseColWidth="10" defaultColWidth="11.42578125" defaultRowHeight="15" x14ac:dyDescent="0.25"/>
  <cols>
    <col min="1" max="1" width="3.7109375" customWidth="1"/>
    <col min="2" max="2" width="1.28515625" customWidth="1"/>
    <col min="3" max="3" width="5.42578125" customWidth="1"/>
    <col min="4" max="4" width="26" customWidth="1"/>
    <col min="5" max="5" width="12" customWidth="1"/>
    <col min="6" max="6" width="12.28515625" customWidth="1"/>
    <col min="7" max="7" width="14" customWidth="1"/>
  </cols>
  <sheetData>
    <row r="1" spans="2:7" ht="27" customHeight="1" x14ac:dyDescent="0.25">
      <c r="B1" s="265" t="s">
        <v>95</v>
      </c>
      <c r="C1" s="265"/>
      <c r="D1" s="265"/>
      <c r="E1" s="265"/>
      <c r="F1" s="265"/>
      <c r="G1" s="265"/>
    </row>
    <row r="2" spans="2:7" ht="6" customHeight="1" x14ac:dyDescent="0.25">
      <c r="B2" s="31"/>
      <c r="C2" s="29"/>
      <c r="D2" s="29"/>
      <c r="E2" s="30"/>
      <c r="F2" s="30"/>
      <c r="G2" s="30"/>
    </row>
    <row r="3" spans="2:7" ht="23.1" customHeight="1" x14ac:dyDescent="0.25">
      <c r="B3" s="237"/>
      <c r="C3" s="237"/>
      <c r="D3" s="237"/>
      <c r="E3" s="220" t="s">
        <v>104</v>
      </c>
      <c r="F3" s="220" t="s">
        <v>92</v>
      </c>
      <c r="G3" s="222" t="s">
        <v>2</v>
      </c>
    </row>
    <row r="4" spans="2:7" ht="18.95" customHeight="1" x14ac:dyDescent="0.25">
      <c r="B4" s="166"/>
      <c r="C4" s="167" t="s">
        <v>5</v>
      </c>
      <c r="D4" s="167"/>
      <c r="E4" s="103"/>
      <c r="F4" s="103"/>
      <c r="G4" s="143"/>
    </row>
    <row r="5" spans="2:7" ht="18.95" customHeight="1" x14ac:dyDescent="0.25">
      <c r="B5" s="163"/>
      <c r="C5" s="266" t="s">
        <v>0</v>
      </c>
      <c r="D5" s="266"/>
      <c r="E5" s="38">
        <v>257.99249305262367</v>
      </c>
      <c r="F5" s="39">
        <v>263.59982237420036</v>
      </c>
      <c r="G5" s="141">
        <v>-2.127212860415606</v>
      </c>
    </row>
    <row r="6" spans="2:7" ht="18.95" customHeight="1" x14ac:dyDescent="0.25">
      <c r="B6" s="163"/>
      <c r="C6" s="266" t="s">
        <v>4</v>
      </c>
      <c r="D6" s="266"/>
      <c r="E6" s="40">
        <v>105.42873648243143</v>
      </c>
      <c r="F6" s="41">
        <v>111.41792524875871</v>
      </c>
      <c r="G6" s="141">
        <v>-5.3754265778647614</v>
      </c>
    </row>
    <row r="7" spans="2:7" ht="21" customHeight="1" x14ac:dyDescent="0.25">
      <c r="B7" s="163"/>
      <c r="C7" s="168" t="s">
        <v>10</v>
      </c>
      <c r="D7" s="169"/>
      <c r="E7" s="42">
        <v>363.42122953505509</v>
      </c>
      <c r="F7" s="43">
        <v>375.01774762295906</v>
      </c>
      <c r="G7" s="141">
        <v>-3.0922584761409855</v>
      </c>
    </row>
    <row r="8" spans="2:7" ht="18.95" customHeight="1" x14ac:dyDescent="0.25">
      <c r="B8" s="163"/>
      <c r="C8" s="266" t="s">
        <v>6</v>
      </c>
      <c r="D8" s="266"/>
      <c r="E8" s="40">
        <v>54.891641948716114</v>
      </c>
      <c r="F8" s="41">
        <v>56.568397399479281</v>
      </c>
      <c r="G8" s="141">
        <v>-2.9641204768841467</v>
      </c>
    </row>
    <row r="9" spans="2:7" ht="18.95" customHeight="1" x14ac:dyDescent="0.25">
      <c r="B9" s="163"/>
      <c r="C9" s="266" t="s">
        <v>7</v>
      </c>
      <c r="D9" s="266"/>
      <c r="E9" s="40">
        <v>40.339286161032987</v>
      </c>
      <c r="F9" s="41">
        <v>39.847222015592195</v>
      </c>
      <c r="G9" s="141">
        <v>1.2348769137488391</v>
      </c>
    </row>
    <row r="10" spans="2:7" ht="21" customHeight="1" x14ac:dyDescent="0.25">
      <c r="B10" s="163"/>
      <c r="C10" s="170" t="s">
        <v>39</v>
      </c>
      <c r="D10" s="169"/>
      <c r="E10" s="42">
        <v>458.65215764480422</v>
      </c>
      <c r="F10" s="43">
        <v>471.43336703803055</v>
      </c>
      <c r="G10" s="141">
        <v>-2.7111380498010651</v>
      </c>
    </row>
    <row r="11" spans="2:7" ht="18.95" customHeight="1" x14ac:dyDescent="0.25">
      <c r="B11" s="163"/>
      <c r="C11" s="266" t="s">
        <v>9</v>
      </c>
      <c r="D11" s="266"/>
      <c r="E11" s="40">
        <v>52.475757379473499</v>
      </c>
      <c r="F11" s="41">
        <v>49.653486932519996</v>
      </c>
      <c r="G11" s="141">
        <v>5.6839320283568862</v>
      </c>
    </row>
    <row r="12" spans="2:7" ht="21" customHeight="1" x14ac:dyDescent="0.25">
      <c r="B12" s="163"/>
      <c r="C12" s="170" t="s">
        <v>1</v>
      </c>
      <c r="D12" s="171"/>
      <c r="E12" s="42">
        <v>511.12791502427774</v>
      </c>
      <c r="F12" s="43">
        <v>521.08685397055058</v>
      </c>
      <c r="G12" s="141">
        <v>-1.9111859895117767</v>
      </c>
    </row>
    <row r="13" spans="2:7" ht="21" customHeight="1" x14ac:dyDescent="0.25">
      <c r="B13" s="172"/>
      <c r="C13" s="173" t="s">
        <v>101</v>
      </c>
      <c r="D13" s="173"/>
      <c r="E13" s="102"/>
      <c r="F13" s="102"/>
      <c r="G13" s="141"/>
    </row>
    <row r="14" spans="2:7" ht="18.95" customHeight="1" x14ac:dyDescent="0.25">
      <c r="B14" s="163"/>
      <c r="C14" s="174" t="s">
        <v>118</v>
      </c>
      <c r="D14" s="171"/>
      <c r="E14" s="47">
        <v>36921.488121438946</v>
      </c>
      <c r="F14" s="48">
        <v>36118.32706044834</v>
      </c>
      <c r="G14" s="141">
        <v>2.2236939702285241</v>
      </c>
    </row>
    <row r="15" spans="2:7" ht="18.95" customHeight="1" x14ac:dyDescent="0.25">
      <c r="B15" s="172"/>
      <c r="C15" s="267" t="s">
        <v>3</v>
      </c>
      <c r="D15" s="267"/>
      <c r="E15" s="50">
        <v>6271.9235664629787</v>
      </c>
      <c r="F15" s="51">
        <v>5912.8740191683501</v>
      </c>
      <c r="G15" s="142">
        <v>6.0723354857665113</v>
      </c>
    </row>
    <row r="16" spans="2:7" ht="6" customHeight="1" x14ac:dyDescent="0.25">
      <c r="B16" s="29"/>
      <c r="C16" s="54"/>
      <c r="D16" s="54"/>
      <c r="E16" s="55"/>
      <c r="F16" s="55"/>
      <c r="G16" s="56"/>
    </row>
    <row r="17" spans="2:7" ht="14.25" customHeight="1" x14ac:dyDescent="0.25">
      <c r="B17" s="32"/>
      <c r="C17" s="58" t="s">
        <v>67</v>
      </c>
      <c r="D17" s="45"/>
      <c r="E17" s="59"/>
      <c r="F17" s="59"/>
      <c r="G17" s="44"/>
    </row>
    <row r="18" spans="2:7" ht="14.25" customHeight="1" x14ac:dyDescent="0.25">
      <c r="B18" s="32"/>
      <c r="C18" s="58" t="s">
        <v>11</v>
      </c>
      <c r="D18" s="60"/>
      <c r="E18" s="61"/>
      <c r="F18" s="61"/>
      <c r="G18" s="62"/>
    </row>
    <row r="19" spans="2:7" ht="12" customHeight="1" x14ac:dyDescent="0.25">
      <c r="B19" s="32"/>
      <c r="C19" s="58" t="s">
        <v>134</v>
      </c>
      <c r="D19" s="63"/>
      <c r="E19" s="63"/>
      <c r="F19" s="63"/>
      <c r="G19" s="63"/>
    </row>
  </sheetData>
  <mergeCells count="7">
    <mergeCell ref="B1:G1"/>
    <mergeCell ref="C9:D9"/>
    <mergeCell ref="C11:D11"/>
    <mergeCell ref="C15:D15"/>
    <mergeCell ref="C5:D5"/>
    <mergeCell ref="C6:D6"/>
    <mergeCell ref="C8:D8"/>
  </mergeCells>
  <pageMargins left="0.7" right="0.7" top="0.75" bottom="0.75" header="0.3" footer="0.3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24"/>
  <sheetViews>
    <sheetView showGridLines="0" zoomScaleNormal="100" zoomScalePageLayoutView="110" workbookViewId="0">
      <selection activeCell="F5" sqref="F5:H20"/>
    </sheetView>
  </sheetViews>
  <sheetFormatPr baseColWidth="10" defaultColWidth="11.42578125" defaultRowHeight="15" x14ac:dyDescent="0.25"/>
  <cols>
    <col min="1" max="1" width="3.7109375" customWidth="1"/>
    <col min="2" max="2" width="3.7109375" style="4" customWidth="1"/>
    <col min="3" max="3" width="1.28515625" customWidth="1"/>
    <col min="4" max="4" width="7" customWidth="1"/>
    <col min="5" max="5" width="26.7109375" customWidth="1"/>
    <col min="6" max="7" width="13.42578125" customWidth="1"/>
    <col min="8" max="8" width="14" customWidth="1"/>
  </cols>
  <sheetData>
    <row r="1" spans="1:8" ht="25.5" customHeight="1" x14ac:dyDescent="0.25">
      <c r="A1" s="4"/>
      <c r="C1" s="265" t="s">
        <v>98</v>
      </c>
      <c r="D1" s="265"/>
      <c r="E1" s="265"/>
      <c r="F1" s="265"/>
      <c r="G1" s="265"/>
      <c r="H1" s="265"/>
    </row>
    <row r="2" spans="1:8" ht="6" customHeight="1" x14ac:dyDescent="0.25">
      <c r="A2" s="4"/>
      <c r="C2" s="29"/>
      <c r="D2" s="29"/>
      <c r="E2" s="29"/>
      <c r="F2" s="29"/>
      <c r="G2" s="29"/>
      <c r="H2" s="29"/>
    </row>
    <row r="3" spans="1:8" ht="23.1" customHeight="1" x14ac:dyDescent="0.25">
      <c r="A3" s="4"/>
      <c r="C3" s="237"/>
      <c r="D3" s="237"/>
      <c r="E3" s="237"/>
      <c r="F3" s="220" t="s">
        <v>104</v>
      </c>
      <c r="G3" s="220" t="s">
        <v>92</v>
      </c>
      <c r="H3" s="222" t="s">
        <v>2</v>
      </c>
    </row>
    <row r="4" spans="1:8" ht="21" customHeight="1" x14ac:dyDescent="0.25">
      <c r="A4" s="4"/>
      <c r="C4" s="163"/>
      <c r="D4" s="176" t="s">
        <v>72</v>
      </c>
      <c r="E4" s="181"/>
      <c r="F4" s="37"/>
      <c r="G4" s="37"/>
      <c r="H4" s="143"/>
    </row>
    <row r="5" spans="1:8" ht="18.95" customHeight="1" x14ac:dyDescent="0.25">
      <c r="A5" s="4"/>
      <c r="C5" s="163"/>
      <c r="D5" s="268" t="s">
        <v>0</v>
      </c>
      <c r="E5" s="269"/>
      <c r="F5" s="107">
        <v>156.44966971752788</v>
      </c>
      <c r="G5" s="41">
        <v>158.2091832211286</v>
      </c>
      <c r="H5" s="141">
        <v>-1.1121437250209754</v>
      </c>
    </row>
    <row r="6" spans="1:8" ht="18.95" customHeight="1" x14ac:dyDescent="0.25">
      <c r="A6" s="4"/>
      <c r="C6" s="163"/>
      <c r="D6" s="268" t="s">
        <v>4</v>
      </c>
      <c r="E6" s="269"/>
      <c r="F6" s="107">
        <v>29.261664798090145</v>
      </c>
      <c r="G6" s="41">
        <v>30.682171774738908</v>
      </c>
      <c r="H6" s="141">
        <v>-4.629747160917363</v>
      </c>
    </row>
    <row r="7" spans="1:8" ht="21" customHeight="1" x14ac:dyDescent="0.25">
      <c r="A7" s="4"/>
      <c r="C7" s="163"/>
      <c r="D7" s="177" t="s">
        <v>10</v>
      </c>
      <c r="E7" s="182"/>
      <c r="F7" s="108">
        <v>185.71133451561803</v>
      </c>
      <c r="G7" s="43">
        <v>188.89135499586752</v>
      </c>
      <c r="H7" s="141">
        <v>-1.6835182744700306</v>
      </c>
    </row>
    <row r="8" spans="1:8" ht="18.95" customHeight="1" x14ac:dyDescent="0.25">
      <c r="A8" s="4"/>
      <c r="C8" s="163"/>
      <c r="D8" s="268" t="s">
        <v>6</v>
      </c>
      <c r="E8" s="269"/>
      <c r="F8" s="107">
        <v>18.306193350723674</v>
      </c>
      <c r="G8" s="41">
        <v>20.589395482359571</v>
      </c>
      <c r="H8" s="141">
        <v>-11.089214025696293</v>
      </c>
    </row>
    <row r="9" spans="1:8" ht="18.95" customHeight="1" x14ac:dyDescent="0.25">
      <c r="A9" s="4"/>
      <c r="C9" s="163"/>
      <c r="D9" s="268" t="s">
        <v>7</v>
      </c>
      <c r="E9" s="269"/>
      <c r="F9" s="107">
        <v>15.685903543688303</v>
      </c>
      <c r="G9" s="41">
        <v>14.722696816507201</v>
      </c>
      <c r="H9" s="141">
        <v>6.5423253578186014</v>
      </c>
    </row>
    <row r="10" spans="1:8" ht="21" customHeight="1" x14ac:dyDescent="0.25">
      <c r="A10" s="4"/>
      <c r="C10" s="163"/>
      <c r="D10" s="177" t="s">
        <v>12</v>
      </c>
      <c r="E10" s="182"/>
      <c r="F10" s="108">
        <v>219.70343141003002</v>
      </c>
      <c r="G10" s="43">
        <v>224.2034472947343</v>
      </c>
      <c r="H10" s="141">
        <v>-2.0071127090158569</v>
      </c>
    </row>
    <row r="11" spans="1:8" ht="18.95" customHeight="1" x14ac:dyDescent="0.25">
      <c r="A11" s="4"/>
      <c r="C11" s="163"/>
      <c r="D11" s="268" t="s">
        <v>9</v>
      </c>
      <c r="E11" s="269"/>
      <c r="F11" s="107">
        <v>48.835557756473499</v>
      </c>
      <c r="G11" s="41">
        <v>46.276924859519994</v>
      </c>
      <c r="H11" s="141">
        <v>5.5289605018496557</v>
      </c>
    </row>
    <row r="12" spans="1:8" ht="21" customHeight="1" x14ac:dyDescent="0.25">
      <c r="A12" s="4"/>
      <c r="C12" s="163"/>
      <c r="D12" s="177" t="s">
        <v>1</v>
      </c>
      <c r="E12" s="181"/>
      <c r="F12" s="108">
        <v>268.53898916650354</v>
      </c>
      <c r="G12" s="43">
        <v>270.48037215425427</v>
      </c>
      <c r="H12" s="141">
        <v>-0.71775374023944627</v>
      </c>
    </row>
    <row r="13" spans="1:8" ht="21" customHeight="1" x14ac:dyDescent="0.25">
      <c r="A13" s="4"/>
      <c r="C13" s="163"/>
      <c r="D13" s="176" t="s">
        <v>13</v>
      </c>
      <c r="E13" s="181"/>
      <c r="F13" s="46"/>
      <c r="G13" s="46"/>
      <c r="H13" s="144"/>
    </row>
    <row r="14" spans="1:8" ht="18.95" customHeight="1" x14ac:dyDescent="0.25">
      <c r="A14" s="4"/>
      <c r="C14" s="163"/>
      <c r="D14" s="268" t="s">
        <v>14</v>
      </c>
      <c r="E14" s="269"/>
      <c r="F14" s="109">
        <v>31.928946186806833</v>
      </c>
      <c r="G14" s="110">
        <v>31.188309497998169</v>
      </c>
      <c r="H14" s="141">
        <v>0.74063668880866373</v>
      </c>
    </row>
    <row r="15" spans="1:8" ht="18.95" customHeight="1" x14ac:dyDescent="0.25">
      <c r="A15" s="4"/>
      <c r="C15" s="163"/>
      <c r="D15" s="268" t="s">
        <v>15</v>
      </c>
      <c r="E15" s="269"/>
      <c r="F15" s="109">
        <v>68.07105381319316</v>
      </c>
      <c r="G15" s="110">
        <v>68.811690502001838</v>
      </c>
      <c r="H15" s="141">
        <v>-0.74063668880867795</v>
      </c>
    </row>
    <row r="16" spans="1:8" ht="18.95" customHeight="1" x14ac:dyDescent="0.25">
      <c r="A16" s="4"/>
      <c r="C16" s="163"/>
      <c r="D16" s="268" t="s">
        <v>16</v>
      </c>
      <c r="E16" s="269"/>
      <c r="F16" s="109">
        <v>53.528128117436466</v>
      </c>
      <c r="G16" s="110">
        <v>52.817019866880507</v>
      </c>
      <c r="H16" s="141">
        <v>0.71110825055595939</v>
      </c>
    </row>
    <row r="17" spans="1:8" ht="18.95" customHeight="1" x14ac:dyDescent="0.25">
      <c r="A17" s="4"/>
      <c r="C17" s="166"/>
      <c r="D17" s="270" t="s">
        <v>18</v>
      </c>
      <c r="E17" s="270"/>
      <c r="F17" s="109">
        <v>46.471871882563534</v>
      </c>
      <c r="G17" s="110">
        <v>47.182980133119507</v>
      </c>
      <c r="H17" s="141">
        <v>-0.7111082505559736</v>
      </c>
    </row>
    <row r="18" spans="1:8" ht="21" customHeight="1" x14ac:dyDescent="0.25">
      <c r="A18" s="4"/>
      <c r="C18" s="172"/>
      <c r="D18" s="179" t="s">
        <v>102</v>
      </c>
      <c r="E18" s="179"/>
      <c r="F18" s="46"/>
      <c r="G18" s="46"/>
      <c r="H18" s="144"/>
    </row>
    <row r="19" spans="1:8" ht="18.95" customHeight="1" x14ac:dyDescent="0.25">
      <c r="A19" s="4"/>
      <c r="C19" s="163"/>
      <c r="D19" s="180" t="s">
        <v>17</v>
      </c>
      <c r="E19" s="176"/>
      <c r="F19" s="104">
        <v>14276.398612560008</v>
      </c>
      <c r="G19" s="105">
        <v>13369.393055579998</v>
      </c>
      <c r="H19" s="141">
        <v>6.7841939660937101</v>
      </c>
    </row>
    <row r="20" spans="1:8" ht="18.95" customHeight="1" x14ac:dyDescent="0.25">
      <c r="A20" s="4"/>
      <c r="C20" s="172"/>
      <c r="D20" s="267" t="s">
        <v>3</v>
      </c>
      <c r="E20" s="267"/>
      <c r="F20" s="104">
        <v>2848.1846637700187</v>
      </c>
      <c r="G20" s="105">
        <v>2674.6212512775037</v>
      </c>
      <c r="H20" s="142">
        <v>6.4892706737305073</v>
      </c>
    </row>
    <row r="21" spans="1:8" ht="6" customHeight="1" x14ac:dyDescent="0.25">
      <c r="A21" s="4"/>
      <c r="C21" s="29"/>
      <c r="D21" s="53"/>
      <c r="E21" s="53"/>
      <c r="F21" s="79"/>
      <c r="G21" s="79"/>
      <c r="H21" s="80"/>
    </row>
    <row r="22" spans="1:8" ht="21" customHeight="1" x14ac:dyDescent="0.25">
      <c r="A22" s="4"/>
      <c r="C22" s="32"/>
      <c r="D22" s="58" t="s">
        <v>67</v>
      </c>
      <c r="E22" s="45"/>
      <c r="F22" s="59"/>
      <c r="G22" s="59"/>
      <c r="H22" s="44"/>
    </row>
    <row r="23" spans="1:8" ht="21" customHeight="1" x14ac:dyDescent="0.25">
      <c r="A23" s="4"/>
      <c r="C23" s="32"/>
      <c r="D23" s="58" t="s">
        <v>11</v>
      </c>
      <c r="E23" s="60"/>
      <c r="F23" s="61"/>
      <c r="G23" s="61"/>
      <c r="H23" s="62"/>
    </row>
    <row r="24" spans="1:8" s="4" customFormat="1" x14ac:dyDescent="0.25">
      <c r="C24" s="7"/>
      <c r="D24" s="8"/>
      <c r="E24" s="1"/>
      <c r="F24" s="2"/>
      <c r="G24" s="2"/>
      <c r="H24" s="3"/>
    </row>
  </sheetData>
  <mergeCells count="11">
    <mergeCell ref="D20:E20"/>
    <mergeCell ref="D9:E9"/>
    <mergeCell ref="D11:E11"/>
    <mergeCell ref="D14:E14"/>
    <mergeCell ref="D15:E15"/>
    <mergeCell ref="D5:E5"/>
    <mergeCell ref="D6:E6"/>
    <mergeCell ref="C1:H1"/>
    <mergeCell ref="D16:E16"/>
    <mergeCell ref="D17:E17"/>
    <mergeCell ref="D8:E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C1:H20"/>
  <sheetViews>
    <sheetView showGridLines="0" zoomScaleNormal="100" zoomScalePageLayoutView="140" workbookViewId="0">
      <selection activeCell="F5" sqref="F5:H16"/>
    </sheetView>
  </sheetViews>
  <sheetFormatPr baseColWidth="10" defaultColWidth="11.42578125" defaultRowHeight="15" x14ac:dyDescent="0.25"/>
  <cols>
    <col min="1" max="2" width="3.7109375" style="4" customWidth="1"/>
    <col min="3" max="3" width="2.7109375" style="4" customWidth="1"/>
    <col min="4" max="4" width="7" style="4" customWidth="1"/>
    <col min="5" max="5" width="22.5703125" style="4" customWidth="1"/>
    <col min="6" max="6" width="15.28515625" style="4" customWidth="1"/>
    <col min="7" max="7" width="12.42578125" style="4" customWidth="1"/>
    <col min="8" max="8" width="13.42578125" style="4" customWidth="1"/>
    <col min="9" max="16384" width="11.42578125" style="4"/>
  </cols>
  <sheetData>
    <row r="1" spans="3:8" ht="25.5" customHeight="1" x14ac:dyDescent="0.25">
      <c r="C1" s="271" t="s">
        <v>99</v>
      </c>
      <c r="D1" s="271"/>
      <c r="E1" s="271"/>
      <c r="F1" s="271"/>
      <c r="G1" s="271"/>
      <c r="H1" s="271"/>
    </row>
    <row r="2" spans="3:8" ht="6" customHeight="1" x14ac:dyDescent="0.25">
      <c r="C2" s="29"/>
      <c r="D2" s="29"/>
      <c r="E2" s="29"/>
      <c r="F2" s="29"/>
      <c r="G2" s="29"/>
      <c r="H2" s="29"/>
    </row>
    <row r="3" spans="3:8" ht="19.5" customHeight="1" x14ac:dyDescent="0.25">
      <c r="C3" s="237"/>
      <c r="D3" s="237"/>
      <c r="E3" s="225"/>
      <c r="F3" s="223" t="s">
        <v>104</v>
      </c>
      <c r="G3" s="223" t="s">
        <v>92</v>
      </c>
      <c r="H3" s="224" t="s">
        <v>2</v>
      </c>
    </row>
    <row r="4" spans="3:8" ht="19.5" customHeight="1" x14ac:dyDescent="0.25">
      <c r="C4" s="183"/>
      <c r="D4" s="176" t="s">
        <v>72</v>
      </c>
      <c r="E4" s="176"/>
      <c r="F4" s="36"/>
      <c r="G4" s="36"/>
      <c r="H4" s="147"/>
    </row>
    <row r="5" spans="3:8" ht="19.5" customHeight="1" x14ac:dyDescent="0.25">
      <c r="C5" s="183"/>
      <c r="D5" s="268" t="s">
        <v>0</v>
      </c>
      <c r="E5" s="268"/>
      <c r="F5" s="111">
        <v>44.751968269999999</v>
      </c>
      <c r="G5" s="112">
        <v>46.976197209999995</v>
      </c>
      <c r="H5" s="148">
        <v>-4.7347999031443821</v>
      </c>
    </row>
    <row r="6" spans="3:8" ht="19.5" customHeight="1" x14ac:dyDescent="0.25">
      <c r="C6" s="183"/>
      <c r="D6" s="268" t="s">
        <v>4</v>
      </c>
      <c r="E6" s="268"/>
      <c r="F6" s="111">
        <v>25.208692470000003</v>
      </c>
      <c r="G6" s="112">
        <v>26.669205099999999</v>
      </c>
      <c r="H6" s="148">
        <v>-5.4764010570378723</v>
      </c>
    </row>
    <row r="7" spans="3:8" ht="19.5" customHeight="1" x14ac:dyDescent="0.25">
      <c r="C7" s="183"/>
      <c r="D7" s="177" t="s">
        <v>10</v>
      </c>
      <c r="E7" s="164"/>
      <c r="F7" s="113">
        <v>69.960660740000009</v>
      </c>
      <c r="G7" s="114">
        <v>73.645402309999994</v>
      </c>
      <c r="H7" s="148">
        <v>-5.003355884308414</v>
      </c>
    </row>
    <row r="8" spans="3:8" ht="19.5" customHeight="1" x14ac:dyDescent="0.25">
      <c r="C8" s="183"/>
      <c r="D8" s="268" t="s">
        <v>6</v>
      </c>
      <c r="E8" s="268"/>
      <c r="F8" s="111">
        <v>13.5454516</v>
      </c>
      <c r="G8" s="112">
        <v>14.119183400000002</v>
      </c>
      <c r="H8" s="148">
        <v>-4.0634913772704673</v>
      </c>
    </row>
    <row r="9" spans="3:8" ht="19.5" customHeight="1" x14ac:dyDescent="0.25">
      <c r="C9" s="183"/>
      <c r="D9" s="268" t="s">
        <v>7</v>
      </c>
      <c r="E9" s="268"/>
      <c r="F9" s="111">
        <v>14.69776397</v>
      </c>
      <c r="G9" s="112">
        <v>14.849558069999999</v>
      </c>
      <c r="H9" s="148">
        <v>-1.0222129122257284</v>
      </c>
    </row>
    <row r="10" spans="3:8" ht="19.5" customHeight="1" x14ac:dyDescent="0.25">
      <c r="C10" s="183"/>
      <c r="D10" s="177" t="s">
        <v>1</v>
      </c>
      <c r="E10" s="176"/>
      <c r="F10" s="113">
        <v>98.203876310000012</v>
      </c>
      <c r="G10" s="114">
        <v>102.61414377999999</v>
      </c>
      <c r="H10" s="148">
        <v>-4.2979138231230447</v>
      </c>
    </row>
    <row r="11" spans="3:8" ht="19.5" customHeight="1" x14ac:dyDescent="0.25">
      <c r="C11" s="183"/>
      <c r="D11" s="176" t="s">
        <v>13</v>
      </c>
      <c r="E11" s="176"/>
      <c r="F11" s="35"/>
      <c r="G11" s="35"/>
      <c r="H11" s="149"/>
    </row>
    <row r="12" spans="3:8" ht="19.5" customHeight="1" x14ac:dyDescent="0.25">
      <c r="C12" s="183"/>
      <c r="D12" s="268" t="s">
        <v>16</v>
      </c>
      <c r="E12" s="268"/>
      <c r="F12" s="115">
        <v>65.289776513957619</v>
      </c>
      <c r="G12" s="116">
        <v>64.915971657081101</v>
      </c>
      <c r="H12" s="148">
        <v>0.37380485687651799</v>
      </c>
    </row>
    <row r="13" spans="3:8" ht="19.5" customHeight="1" x14ac:dyDescent="0.25">
      <c r="C13" s="183"/>
      <c r="D13" s="268" t="s">
        <v>18</v>
      </c>
      <c r="E13" s="268"/>
      <c r="F13" s="115">
        <v>34.710223486042381</v>
      </c>
      <c r="G13" s="116">
        <v>35.084028342918899</v>
      </c>
      <c r="H13" s="148">
        <v>-0.37380485687651799</v>
      </c>
    </row>
    <row r="14" spans="3:8" ht="19.5" customHeight="1" x14ac:dyDescent="0.25">
      <c r="C14" s="184"/>
      <c r="D14" s="179" t="s">
        <v>102</v>
      </c>
      <c r="E14" s="179"/>
      <c r="F14" s="35"/>
      <c r="G14" s="35"/>
      <c r="H14" s="149"/>
    </row>
    <row r="15" spans="3:8" ht="19.5" customHeight="1" x14ac:dyDescent="0.25">
      <c r="C15" s="183"/>
      <c r="D15" s="180" t="s">
        <v>118</v>
      </c>
      <c r="E15" s="176"/>
      <c r="F15" s="117">
        <v>13179.993037791442</v>
      </c>
      <c r="G15" s="118">
        <v>12638.82513897607</v>
      </c>
      <c r="H15" s="148">
        <v>4.2817895877560685</v>
      </c>
    </row>
    <row r="16" spans="3:8" ht="19.5" customHeight="1" x14ac:dyDescent="0.25">
      <c r="C16" s="184"/>
      <c r="D16" s="267" t="s">
        <v>3</v>
      </c>
      <c r="E16" s="267"/>
      <c r="F16" s="117">
        <v>1341.5814405628832</v>
      </c>
      <c r="G16" s="118">
        <v>1141.9052114529177</v>
      </c>
      <c r="H16" s="150">
        <v>17.48623503135649</v>
      </c>
    </row>
    <row r="17" spans="3:8" ht="6" customHeight="1" x14ac:dyDescent="0.25">
      <c r="C17" s="29"/>
      <c r="D17" s="53"/>
      <c r="E17" s="53"/>
      <c r="F17" s="81"/>
      <c r="G17" s="81"/>
      <c r="H17" s="80"/>
    </row>
    <row r="18" spans="3:8" ht="12.75" customHeight="1" x14ac:dyDescent="0.25">
      <c r="C18" s="32"/>
      <c r="D18" s="58" t="s">
        <v>67</v>
      </c>
      <c r="E18" s="45"/>
      <c r="F18" s="59"/>
      <c r="G18" s="59"/>
      <c r="H18" s="44"/>
    </row>
    <row r="19" spans="3:8" ht="12.75" customHeight="1" x14ac:dyDescent="0.25">
      <c r="C19" s="32"/>
      <c r="D19" s="58" t="s">
        <v>11</v>
      </c>
      <c r="E19" s="60"/>
      <c r="F19" s="61"/>
      <c r="G19" s="61"/>
      <c r="H19" s="62"/>
    </row>
    <row r="20" spans="3:8" ht="12.75" customHeight="1" x14ac:dyDescent="0.25">
      <c r="C20" s="57"/>
      <c r="D20" s="58" t="s">
        <v>120</v>
      </c>
      <c r="E20" s="63"/>
      <c r="F20" s="63"/>
      <c r="G20" s="63"/>
      <c r="H20" s="63"/>
    </row>
  </sheetData>
  <mergeCells count="8">
    <mergeCell ref="C1:H1"/>
    <mergeCell ref="D5:E5"/>
    <mergeCell ref="D12:E12"/>
    <mergeCell ref="D13:E13"/>
    <mergeCell ref="D16:E16"/>
    <mergeCell ref="D6:E6"/>
    <mergeCell ref="D8:E8"/>
    <mergeCell ref="D9:E9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24"/>
  <sheetViews>
    <sheetView showGridLines="0" zoomScaleNormal="100" workbookViewId="0">
      <selection activeCell="F5" sqref="F5:H20"/>
    </sheetView>
  </sheetViews>
  <sheetFormatPr baseColWidth="10" defaultColWidth="11.42578125" defaultRowHeight="15" x14ac:dyDescent="0.25"/>
  <cols>
    <col min="1" max="1" width="6.140625" style="4" customWidth="1"/>
    <col min="2" max="2" width="3.28515625" customWidth="1"/>
    <col min="3" max="3" width="1.28515625" customWidth="1"/>
    <col min="4" max="4" width="8.140625" customWidth="1"/>
    <col min="5" max="5" width="27.140625" customWidth="1"/>
    <col min="6" max="7" width="13.28515625" customWidth="1"/>
    <col min="8" max="8" width="13.85546875" customWidth="1"/>
  </cols>
  <sheetData>
    <row r="1" spans="2:8" ht="24.75" customHeight="1" x14ac:dyDescent="0.25">
      <c r="B1" s="4"/>
      <c r="C1" s="271" t="s">
        <v>100</v>
      </c>
      <c r="D1" s="271"/>
      <c r="E1" s="271"/>
      <c r="F1" s="271"/>
      <c r="G1" s="271"/>
      <c r="H1" s="271"/>
    </row>
    <row r="2" spans="2:8" ht="6" customHeight="1" x14ac:dyDescent="0.25">
      <c r="B2" s="4"/>
      <c r="C2" s="29"/>
      <c r="D2" s="29"/>
      <c r="E2" s="29"/>
      <c r="F2" s="29"/>
      <c r="G2" s="29"/>
      <c r="H2" s="29"/>
    </row>
    <row r="3" spans="2:8" ht="23.1" customHeight="1" x14ac:dyDescent="0.25">
      <c r="B3" s="4"/>
      <c r="C3" s="237"/>
      <c r="D3" s="237"/>
      <c r="E3" s="237"/>
      <c r="F3" s="220" t="s">
        <v>104</v>
      </c>
      <c r="G3" s="220" t="s">
        <v>92</v>
      </c>
      <c r="H3" s="222" t="s">
        <v>2</v>
      </c>
    </row>
    <row r="4" spans="2:8" ht="21" customHeight="1" x14ac:dyDescent="0.25">
      <c r="B4" s="4"/>
      <c r="C4" s="183"/>
      <c r="D4" s="176" t="s">
        <v>72</v>
      </c>
      <c r="E4" s="176"/>
      <c r="F4" s="35"/>
      <c r="G4" s="35"/>
      <c r="H4" s="149"/>
    </row>
    <row r="5" spans="2:8" ht="18.95" customHeight="1" x14ac:dyDescent="0.25">
      <c r="B5" s="4"/>
      <c r="C5" s="183"/>
      <c r="D5" s="268" t="s">
        <v>0</v>
      </c>
      <c r="E5" s="268"/>
      <c r="F5" s="111">
        <v>56.790855065095805</v>
      </c>
      <c r="G5" s="112">
        <v>58.414441943071772</v>
      </c>
      <c r="H5" s="148">
        <f t="shared" ref="H5:H12" si="0">(F5/G5-1)*100</f>
        <v>-2.7794271826789729</v>
      </c>
    </row>
    <row r="6" spans="2:8" ht="18.95" customHeight="1" x14ac:dyDescent="0.25">
      <c r="B6" s="4"/>
      <c r="C6" s="183"/>
      <c r="D6" s="268" t="s">
        <v>4</v>
      </c>
      <c r="E6" s="268"/>
      <c r="F6" s="111">
        <v>50.958379214341285</v>
      </c>
      <c r="G6" s="112">
        <v>54.066548374019796</v>
      </c>
      <c r="H6" s="148">
        <f t="shared" si="0"/>
        <v>-5.7487841431580256</v>
      </c>
    </row>
    <row r="7" spans="2:8" ht="21" customHeight="1" x14ac:dyDescent="0.25">
      <c r="B7" s="4"/>
      <c r="C7" s="183"/>
      <c r="D7" s="177" t="s">
        <v>10</v>
      </c>
      <c r="E7" s="164"/>
      <c r="F7" s="113">
        <v>107.74923427943709</v>
      </c>
      <c r="G7" s="114">
        <v>112.48099031709157</v>
      </c>
      <c r="H7" s="148">
        <f t="shared" si="0"/>
        <v>-4.206716196501592</v>
      </c>
    </row>
    <row r="8" spans="2:8" ht="18.95" customHeight="1" x14ac:dyDescent="0.25">
      <c r="B8" s="4"/>
      <c r="C8" s="183"/>
      <c r="D8" s="268" t="s">
        <v>6</v>
      </c>
      <c r="E8" s="268"/>
      <c r="F8" s="111">
        <v>23.039996997992443</v>
      </c>
      <c r="G8" s="112">
        <v>21.859818517119706</v>
      </c>
      <c r="H8" s="148">
        <f t="shared" si="0"/>
        <v>5.3988484851714036</v>
      </c>
    </row>
    <row r="9" spans="2:8" ht="18.95" customHeight="1" x14ac:dyDescent="0.25">
      <c r="B9" s="4"/>
      <c r="C9" s="183"/>
      <c r="D9" s="268" t="s">
        <v>7</v>
      </c>
      <c r="E9" s="268"/>
      <c r="F9" s="111">
        <v>9.9556186473446875</v>
      </c>
      <c r="G9" s="112">
        <v>10.274967129084999</v>
      </c>
      <c r="H9" s="148">
        <f t="shared" si="0"/>
        <v>-3.1080243637601757</v>
      </c>
    </row>
    <row r="10" spans="2:8" s="4" customFormat="1" ht="21" customHeight="1" x14ac:dyDescent="0.25">
      <c r="C10" s="183"/>
      <c r="D10" s="177" t="s">
        <v>12</v>
      </c>
      <c r="E10" s="164"/>
      <c r="F10" s="113">
        <v>140.74484992477423</v>
      </c>
      <c r="G10" s="114">
        <v>144.61577596329624</v>
      </c>
      <c r="H10" s="148">
        <f t="shared" si="0"/>
        <v>-2.6766969320860645</v>
      </c>
    </row>
    <row r="11" spans="2:8" s="4" customFormat="1" ht="18.95" customHeight="1" x14ac:dyDescent="0.25">
      <c r="C11" s="183"/>
      <c r="D11" s="268" t="s">
        <v>9</v>
      </c>
      <c r="E11" s="268"/>
      <c r="F11" s="111">
        <v>3.6401996230000004</v>
      </c>
      <c r="G11" s="112">
        <v>3.3765620730000001</v>
      </c>
      <c r="H11" s="148">
        <f t="shared" si="0"/>
        <v>7.8078691965453473</v>
      </c>
    </row>
    <row r="12" spans="2:8" s="4" customFormat="1" ht="21" customHeight="1" x14ac:dyDescent="0.25">
      <c r="C12" s="183"/>
      <c r="D12" s="177" t="s">
        <v>1</v>
      </c>
      <c r="E12" s="176"/>
      <c r="F12" s="113">
        <v>144.38504954777423</v>
      </c>
      <c r="G12" s="114">
        <v>147.99233803629625</v>
      </c>
      <c r="H12" s="148">
        <f t="shared" si="0"/>
        <v>-2.4374832754093689</v>
      </c>
    </row>
    <row r="13" spans="2:8" ht="21" customHeight="1" x14ac:dyDescent="0.25">
      <c r="B13" s="4"/>
      <c r="C13" s="183"/>
      <c r="D13" s="176" t="s">
        <v>13</v>
      </c>
      <c r="E13" s="176"/>
      <c r="F13" s="35"/>
      <c r="G13" s="35"/>
      <c r="H13" s="149"/>
    </row>
    <row r="14" spans="2:8" ht="18.95" customHeight="1" x14ac:dyDescent="0.25">
      <c r="B14" s="4"/>
      <c r="C14" s="183"/>
      <c r="D14" s="268" t="s">
        <v>14</v>
      </c>
      <c r="E14" s="268"/>
      <c r="F14" s="115">
        <v>30.23625715912533</v>
      </c>
      <c r="G14" s="116">
        <v>29.001450225826513</v>
      </c>
      <c r="H14" s="148">
        <f>F14-G14</f>
        <v>1.2348069332988167</v>
      </c>
    </row>
    <row r="15" spans="2:8" ht="18.95" customHeight="1" x14ac:dyDescent="0.25">
      <c r="B15" s="4"/>
      <c r="C15" s="183"/>
      <c r="D15" s="268" t="s">
        <v>15</v>
      </c>
      <c r="E15" s="268"/>
      <c r="F15" s="115">
        <v>69.76374284087467</v>
      </c>
      <c r="G15" s="116">
        <v>70.998549774173497</v>
      </c>
      <c r="H15" s="148">
        <f>F15-G15</f>
        <v>-1.2348069332988274</v>
      </c>
    </row>
    <row r="16" spans="2:8" ht="18.95" customHeight="1" x14ac:dyDescent="0.25">
      <c r="B16" s="4"/>
      <c r="C16" s="183"/>
      <c r="D16" s="268" t="s">
        <v>16</v>
      </c>
      <c r="E16" s="268"/>
      <c r="F16" s="115">
        <v>67.347871066474724</v>
      </c>
      <c r="G16" s="116">
        <v>68.29908592428346</v>
      </c>
      <c r="H16" s="148">
        <f>F16-G16</f>
        <v>-0.95121485780873627</v>
      </c>
    </row>
    <row r="17" spans="2:8" ht="18.95" customHeight="1" x14ac:dyDescent="0.25">
      <c r="B17" s="4"/>
      <c r="C17" s="183"/>
      <c r="D17" s="268" t="s">
        <v>18</v>
      </c>
      <c r="E17" s="268"/>
      <c r="F17" s="115">
        <v>32.652128933525269</v>
      </c>
      <c r="G17" s="116">
        <v>31.700914075716547</v>
      </c>
      <c r="H17" s="148">
        <f>F17-G17</f>
        <v>0.95121485780872206</v>
      </c>
    </row>
    <row r="18" spans="2:8" ht="21" customHeight="1" x14ac:dyDescent="0.25">
      <c r="B18" s="4"/>
      <c r="C18" s="184"/>
      <c r="D18" s="179" t="s">
        <v>101</v>
      </c>
      <c r="E18" s="179"/>
      <c r="F18" s="35"/>
      <c r="G18" s="35"/>
      <c r="H18" s="149"/>
    </row>
    <row r="19" spans="2:8" ht="18.95" customHeight="1" x14ac:dyDescent="0.25">
      <c r="B19" s="4"/>
      <c r="C19" s="183"/>
      <c r="D19" s="180" t="s">
        <v>17</v>
      </c>
      <c r="E19" s="176"/>
      <c r="F19" s="117">
        <v>9465.0964710874996</v>
      </c>
      <c r="G19" s="118">
        <v>10110.108865892273</v>
      </c>
      <c r="H19" s="148">
        <f>(F19/G19-1)*100</f>
        <v>-6.3798758585162592</v>
      </c>
    </row>
    <row r="20" spans="2:8" ht="18.95" customHeight="1" x14ac:dyDescent="0.25">
      <c r="B20" s="4"/>
      <c r="C20" s="184"/>
      <c r="D20" s="185" t="s">
        <v>3</v>
      </c>
      <c r="E20" s="186"/>
      <c r="F20" s="117">
        <v>2082.1574622216876</v>
      </c>
      <c r="G20" s="118">
        <v>2096.3475572214738</v>
      </c>
      <c r="H20" s="150">
        <f>(F20/G20-1)*100</f>
        <v>-0.67689610679795287</v>
      </c>
    </row>
    <row r="21" spans="2:8" ht="12.95" customHeight="1" x14ac:dyDescent="0.25">
      <c r="B21" s="4"/>
      <c r="C21" s="29"/>
      <c r="D21" s="49"/>
      <c r="E21" s="44"/>
      <c r="F21" s="77"/>
      <c r="G21" s="77"/>
      <c r="H21" s="28"/>
    </row>
    <row r="22" spans="2:8" x14ac:dyDescent="0.25">
      <c r="B22" s="4"/>
      <c r="C22" s="32"/>
      <c r="D22" s="58" t="s">
        <v>67</v>
      </c>
      <c r="E22" s="66"/>
      <c r="F22" s="65"/>
      <c r="G22" s="65"/>
      <c r="H22" s="65"/>
    </row>
    <row r="23" spans="2:8" x14ac:dyDescent="0.25">
      <c r="B23" s="4"/>
      <c r="C23" s="32"/>
      <c r="D23" s="58" t="s">
        <v>11</v>
      </c>
      <c r="E23" s="66"/>
      <c r="F23" s="65"/>
      <c r="G23" s="65"/>
      <c r="H23" s="65"/>
    </row>
    <row r="24" spans="2:8" x14ac:dyDescent="0.25">
      <c r="C24" s="57"/>
      <c r="D24" s="64"/>
      <c r="E24" s="57"/>
      <c r="F24" s="57"/>
      <c r="G24" s="57"/>
      <c r="H24" s="57"/>
    </row>
  </sheetData>
  <mergeCells count="10">
    <mergeCell ref="D17:E17"/>
    <mergeCell ref="C1:H1"/>
    <mergeCell ref="D15:E15"/>
    <mergeCell ref="D16:E16"/>
    <mergeCell ref="D14:E14"/>
    <mergeCell ref="D5:E5"/>
    <mergeCell ref="D6:E6"/>
    <mergeCell ref="D8:E8"/>
    <mergeCell ref="D9:E9"/>
    <mergeCell ref="D11:E1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J76"/>
  <sheetViews>
    <sheetView showGridLines="0" tabSelected="1" zoomScaleNormal="100" zoomScalePageLayoutView="80" workbookViewId="0">
      <selection activeCell="D10" sqref="D10"/>
    </sheetView>
  </sheetViews>
  <sheetFormatPr baseColWidth="10" defaultColWidth="11.42578125" defaultRowHeight="15" x14ac:dyDescent="0.25"/>
  <cols>
    <col min="1" max="1" width="6.42578125" style="5" customWidth="1"/>
    <col min="2" max="2" width="3.42578125" style="5" customWidth="1"/>
    <col min="3" max="3" width="2.140625" style="5" customWidth="1"/>
    <col min="4" max="4" width="5.28515625" style="5" customWidth="1"/>
    <col min="5" max="5" width="42.7109375" style="5" customWidth="1"/>
    <col min="6" max="6" width="15.85546875" style="5" customWidth="1"/>
    <col min="7" max="7" width="15.140625" style="5" customWidth="1"/>
    <col min="8" max="8" width="1.42578125" style="5" hidden="1" customWidth="1"/>
    <col min="9" max="9" width="12.42578125" style="5" customWidth="1"/>
    <col min="10" max="10" width="11.85546875" style="5" customWidth="1"/>
    <col min="11" max="16384" width="11.42578125" style="5"/>
  </cols>
  <sheetData>
    <row r="1" spans="3:10" ht="23.25" customHeight="1" x14ac:dyDescent="0.25">
      <c r="C1" s="274" t="s">
        <v>70</v>
      </c>
      <c r="D1" s="274"/>
      <c r="E1" s="274"/>
      <c r="F1" s="274"/>
      <c r="G1" s="274"/>
      <c r="H1" s="274"/>
      <c r="I1" s="274"/>
      <c r="J1" s="274"/>
    </row>
    <row r="2" spans="3:10" ht="21.75" customHeight="1" x14ac:dyDescent="0.25">
      <c r="C2" s="275" t="s">
        <v>68</v>
      </c>
      <c r="D2" s="275"/>
      <c r="E2" s="275"/>
      <c r="F2" s="275"/>
      <c r="G2" s="275"/>
      <c r="H2" s="275"/>
      <c r="I2" s="275"/>
      <c r="J2" s="275"/>
    </row>
    <row r="3" spans="3:10" ht="21.75" customHeight="1" x14ac:dyDescent="0.25">
      <c r="C3" s="276" t="s">
        <v>69</v>
      </c>
      <c r="D3" s="276"/>
      <c r="E3" s="276"/>
      <c r="F3" s="276"/>
      <c r="G3" s="276"/>
      <c r="H3" s="276"/>
      <c r="I3" s="276"/>
      <c r="J3" s="276"/>
    </row>
    <row r="4" spans="3:10" ht="15" customHeight="1" x14ac:dyDescent="0.25">
      <c r="C4" s="84"/>
      <c r="D4" s="84"/>
      <c r="E4" s="84"/>
      <c r="F4" s="84"/>
      <c r="G4" s="84"/>
      <c r="H4" s="84"/>
      <c r="I4" s="84"/>
      <c r="J4" s="84"/>
    </row>
    <row r="5" spans="3:10" ht="6" customHeight="1" x14ac:dyDescent="0.25">
      <c r="C5" s="29"/>
      <c r="D5" s="29"/>
      <c r="E5" s="67"/>
      <c r="F5" s="67"/>
      <c r="G5" s="67"/>
      <c r="H5" s="67"/>
      <c r="I5" s="67"/>
      <c r="J5" s="67"/>
    </row>
    <row r="6" spans="3:10" ht="15.75" x14ac:dyDescent="0.25">
      <c r="C6" s="238"/>
      <c r="D6" s="238"/>
      <c r="E6" s="228"/>
      <c r="F6" s="221"/>
      <c r="G6" s="221"/>
      <c r="H6" s="221"/>
      <c r="I6" s="272" t="s">
        <v>19</v>
      </c>
      <c r="J6" s="273"/>
    </row>
    <row r="7" spans="3:10" ht="15.75" x14ac:dyDescent="0.25">
      <c r="C7" s="238"/>
      <c r="D7" s="238"/>
      <c r="E7" s="229"/>
      <c r="F7" s="248" t="s">
        <v>104</v>
      </c>
      <c r="G7" s="248" t="s">
        <v>92</v>
      </c>
      <c r="H7" s="248"/>
      <c r="I7" s="226" t="s">
        <v>40</v>
      </c>
      <c r="J7" s="227" t="s">
        <v>20</v>
      </c>
    </row>
    <row r="8" spans="3:10" ht="9" customHeight="1" x14ac:dyDescent="0.25">
      <c r="C8" s="29"/>
      <c r="D8" s="29"/>
      <c r="E8" s="70"/>
      <c r="F8" s="34"/>
      <c r="G8" s="34"/>
      <c r="H8" s="34"/>
      <c r="I8" s="151"/>
      <c r="J8" s="152"/>
    </row>
    <row r="9" spans="3:10" ht="15.75" x14ac:dyDescent="0.25">
      <c r="C9" s="175"/>
      <c r="D9" s="190" t="s">
        <v>17</v>
      </c>
      <c r="E9" s="190"/>
      <c r="F9" s="121">
        <v>36921.488121438946</v>
      </c>
      <c r="G9" s="121">
        <v>36118.32706044834</v>
      </c>
      <c r="H9" s="33"/>
      <c r="I9" s="153">
        <f t="shared" ref="I9" si="0">+F9-G9</f>
        <v>803.16106099060562</v>
      </c>
      <c r="J9" s="154">
        <f t="shared" ref="J9:J12" si="1">(F9/G9-1)*100</f>
        <v>2.2236939702285241</v>
      </c>
    </row>
    <row r="10" spans="3:10" ht="15.75" x14ac:dyDescent="0.25">
      <c r="C10" s="175"/>
      <c r="D10" s="189"/>
      <c r="E10" s="191"/>
      <c r="F10" s="83"/>
      <c r="G10" s="83"/>
      <c r="H10" s="33"/>
      <c r="I10" s="153"/>
      <c r="J10" s="154"/>
    </row>
    <row r="11" spans="3:10" x14ac:dyDescent="0.25">
      <c r="C11" s="175"/>
      <c r="D11" s="189" t="s">
        <v>21</v>
      </c>
      <c r="E11" s="192"/>
      <c r="F11" s="119">
        <v>20662.522617188799</v>
      </c>
      <c r="G11" s="120">
        <v>19940.262282413802</v>
      </c>
      <c r="H11" s="33"/>
      <c r="I11" s="153">
        <f>+F11-G11</f>
        <v>722.26033477499732</v>
      </c>
      <c r="J11" s="154">
        <f t="shared" si="1"/>
        <v>3.6221205345527974</v>
      </c>
    </row>
    <row r="12" spans="3:10" ht="15.75" x14ac:dyDescent="0.25">
      <c r="C12" s="175"/>
      <c r="D12" s="192"/>
      <c r="E12" s="190" t="s">
        <v>22</v>
      </c>
      <c r="F12" s="121">
        <v>16258.965504250147</v>
      </c>
      <c r="G12" s="122">
        <v>16178.064778034539</v>
      </c>
      <c r="H12" s="33"/>
      <c r="I12" s="153">
        <f>+F12-G12</f>
        <v>80.900726215608302</v>
      </c>
      <c r="J12" s="154">
        <f t="shared" si="1"/>
        <v>0.50006429894784432</v>
      </c>
    </row>
    <row r="13" spans="3:10" x14ac:dyDescent="0.25">
      <c r="C13" s="175"/>
      <c r="D13" s="191"/>
      <c r="E13" s="192"/>
      <c r="F13" s="125">
        <v>0.4403659313723372</v>
      </c>
      <c r="G13" s="126">
        <v>0.44791844181926288</v>
      </c>
      <c r="H13" s="33"/>
      <c r="I13" s="153"/>
      <c r="J13" s="154"/>
    </row>
    <row r="14" spans="3:10" ht="12.95" customHeight="1" x14ac:dyDescent="0.25">
      <c r="C14" s="175"/>
      <c r="D14" s="191"/>
      <c r="E14" s="192"/>
      <c r="F14" s="85"/>
      <c r="G14" s="85"/>
      <c r="H14" s="33"/>
      <c r="I14" s="153"/>
      <c r="J14" s="154"/>
    </row>
    <row r="15" spans="3:10" x14ac:dyDescent="0.25">
      <c r="C15" s="175"/>
      <c r="D15" s="189" t="s">
        <v>23</v>
      </c>
      <c r="E15" s="192"/>
      <c r="F15" s="119">
        <v>10232.757865720499</v>
      </c>
      <c r="G15" s="120">
        <v>10249.643729779</v>
      </c>
      <c r="H15" s="33"/>
      <c r="I15" s="153">
        <f>+F15-G15</f>
        <v>-16.885864058500374</v>
      </c>
      <c r="J15" s="154">
        <f t="shared" ref="J15:J17" si="2">(F15/G15-1)*100</f>
        <v>-0.16474586340441411</v>
      </c>
    </row>
    <row r="16" spans="3:10" x14ac:dyDescent="0.25">
      <c r="C16" s="175"/>
      <c r="D16" s="189" t="s">
        <v>24</v>
      </c>
      <c r="E16" s="192"/>
      <c r="F16" s="119">
        <v>2051.5934103773402</v>
      </c>
      <c r="G16" s="120">
        <v>1946.49467580031</v>
      </c>
      <c r="H16" s="33"/>
      <c r="I16" s="153">
        <f>+F16-G16</f>
        <v>105.0987345770302</v>
      </c>
      <c r="J16" s="154">
        <f t="shared" si="2"/>
        <v>5.3993846417184965</v>
      </c>
    </row>
    <row r="17" spans="3:10" x14ac:dyDescent="0.25">
      <c r="C17" s="175"/>
      <c r="D17" s="192"/>
      <c r="E17" s="189" t="s">
        <v>25</v>
      </c>
      <c r="F17" s="119">
        <v>12284.351276097839</v>
      </c>
      <c r="G17" s="120">
        <v>12196.13840557931</v>
      </c>
      <c r="H17" s="33"/>
      <c r="I17" s="153">
        <f>+F17-G17</f>
        <v>88.212870518529598</v>
      </c>
      <c r="J17" s="154">
        <f t="shared" si="2"/>
        <v>0.72328525296314616</v>
      </c>
    </row>
    <row r="18" spans="3:10" x14ac:dyDescent="0.25">
      <c r="C18" s="175"/>
      <c r="D18" s="189"/>
      <c r="E18" s="192"/>
      <c r="F18" s="125">
        <v>0.332715497156919</v>
      </c>
      <c r="G18" s="126">
        <v>0.33767174169411596</v>
      </c>
      <c r="H18" s="33"/>
      <c r="I18" s="153"/>
      <c r="J18" s="154"/>
    </row>
    <row r="19" spans="3:10" x14ac:dyDescent="0.25">
      <c r="C19" s="175"/>
      <c r="D19" s="189"/>
      <c r="E19" s="192"/>
      <c r="F19" s="85"/>
      <c r="G19" s="85"/>
      <c r="H19" s="33"/>
      <c r="I19" s="153"/>
      <c r="J19" s="154"/>
    </row>
    <row r="20" spans="3:10" x14ac:dyDescent="0.25">
      <c r="C20" s="175"/>
      <c r="D20" s="189" t="s">
        <v>26</v>
      </c>
      <c r="E20" s="192"/>
      <c r="F20" s="119">
        <v>213.98723344630599</v>
      </c>
      <c r="G20" s="120">
        <v>211.143430661184</v>
      </c>
      <c r="H20" s="33"/>
      <c r="I20" s="153">
        <f>+F20-G20</f>
        <v>2.8438027851219942</v>
      </c>
      <c r="J20" s="154">
        <f t="shared" ref="J20:J21" si="3">(F20/G20-1)*100</f>
        <v>1.3468582831191123</v>
      </c>
    </row>
    <row r="21" spans="3:10" ht="15.75" x14ac:dyDescent="0.25">
      <c r="C21" s="175"/>
      <c r="D21" s="192"/>
      <c r="E21" s="190" t="s">
        <v>79</v>
      </c>
      <c r="F21" s="121">
        <v>3760.6269947060018</v>
      </c>
      <c r="G21" s="122">
        <v>3770.7829417940452</v>
      </c>
      <c r="H21" s="33"/>
      <c r="I21" s="153">
        <f t="shared" ref="I21:I42" si="4">+F21-G21</f>
        <v>-10.155947088043376</v>
      </c>
      <c r="J21" s="154">
        <f t="shared" si="3"/>
        <v>-0.26933258277687111</v>
      </c>
    </row>
    <row r="22" spans="3:10" ht="15.75" x14ac:dyDescent="0.25">
      <c r="C22" s="187"/>
      <c r="D22" s="197"/>
      <c r="E22" s="188"/>
      <c r="F22" s="85"/>
      <c r="G22" s="85"/>
      <c r="H22" s="33"/>
      <c r="I22" s="153"/>
      <c r="J22" s="154"/>
    </row>
    <row r="23" spans="3:10" ht="16.5" x14ac:dyDescent="0.25">
      <c r="C23" s="175"/>
      <c r="D23" s="189" t="s">
        <v>117</v>
      </c>
      <c r="E23" s="192"/>
      <c r="F23" s="119">
        <v>135.05488975916919</v>
      </c>
      <c r="G23" s="120">
        <v>70.676705894275202</v>
      </c>
      <c r="H23" s="33"/>
      <c r="I23" s="153">
        <f t="shared" si="4"/>
        <v>64.378183864893984</v>
      </c>
      <c r="J23" s="154">
        <f t="shared" ref="J23:J24" si="5">(F23/G23-1)*100</f>
        <v>91.088263170041998</v>
      </c>
    </row>
    <row r="24" spans="3:10" x14ac:dyDescent="0.25">
      <c r="C24" s="175"/>
      <c r="D24" s="189"/>
      <c r="E24" s="190" t="s">
        <v>8</v>
      </c>
      <c r="F24" s="119">
        <v>3895.6818844651712</v>
      </c>
      <c r="G24" s="120">
        <v>3841.4596476883203</v>
      </c>
      <c r="H24" s="33"/>
      <c r="I24" s="153">
        <f t="shared" si="4"/>
        <v>54.222236776850878</v>
      </c>
      <c r="J24" s="154">
        <f t="shared" si="5"/>
        <v>1.4115008811684371</v>
      </c>
    </row>
    <row r="25" spans="3:10" x14ac:dyDescent="0.25">
      <c r="C25" s="175"/>
      <c r="D25" s="189"/>
      <c r="E25" s="192"/>
      <c r="F25" s="125">
        <v>0.10551259124908056</v>
      </c>
      <c r="G25" s="126">
        <v>0.10635762950092284</v>
      </c>
      <c r="H25" s="33"/>
      <c r="I25" s="153"/>
      <c r="J25" s="154"/>
    </row>
    <row r="26" spans="3:10" ht="15.75" x14ac:dyDescent="0.25">
      <c r="C26" s="178"/>
      <c r="D26" s="193"/>
      <c r="E26" s="194"/>
      <c r="F26" s="82"/>
      <c r="G26" s="82"/>
      <c r="H26" s="33"/>
      <c r="I26" s="153"/>
      <c r="J26" s="154"/>
    </row>
    <row r="27" spans="3:10" x14ac:dyDescent="0.25">
      <c r="C27" s="175"/>
      <c r="D27" s="189" t="s">
        <v>27</v>
      </c>
      <c r="E27" s="192"/>
      <c r="F27" s="119">
        <v>-894.48555282519101</v>
      </c>
      <c r="G27" s="120">
        <v>-824.41946029180212</v>
      </c>
      <c r="H27" s="33"/>
      <c r="I27" s="153">
        <f t="shared" si="4"/>
        <v>-70.066092533388883</v>
      </c>
      <c r="J27" s="154">
        <f t="shared" ref="J27:J28" si="6">(F27/G27-1)*100</f>
        <v>8.4988402030914187</v>
      </c>
    </row>
    <row r="28" spans="3:10" x14ac:dyDescent="0.25">
      <c r="C28" s="175"/>
      <c r="D28" s="189" t="s">
        <v>28</v>
      </c>
      <c r="E28" s="192"/>
      <c r="F28" s="119">
        <v>-38.478239275514568</v>
      </c>
      <c r="G28" s="120">
        <v>-591.84006398572296</v>
      </c>
      <c r="H28" s="33"/>
      <c r="I28" s="153">
        <f t="shared" si="4"/>
        <v>553.36182471020834</v>
      </c>
      <c r="J28" s="154">
        <f t="shared" si="6"/>
        <v>-93.498540971291405</v>
      </c>
    </row>
    <row r="29" spans="3:10" x14ac:dyDescent="0.25">
      <c r="C29" s="178"/>
      <c r="D29" s="195" t="s">
        <v>80</v>
      </c>
      <c r="E29" s="194"/>
      <c r="F29" s="119">
        <v>-56.660076200954173</v>
      </c>
      <c r="G29" s="120">
        <v>0</v>
      </c>
      <c r="H29" s="33"/>
      <c r="I29" s="153">
        <f t="shared" si="4"/>
        <v>-56.660076200954173</v>
      </c>
      <c r="J29" s="154"/>
    </row>
    <row r="30" spans="3:10" x14ac:dyDescent="0.25">
      <c r="C30" s="175"/>
      <c r="D30" s="192"/>
      <c r="E30" s="189" t="s">
        <v>41</v>
      </c>
      <c r="F30" s="119">
        <v>-989.62386830165985</v>
      </c>
      <c r="G30" s="120">
        <v>-1416.2595242775251</v>
      </c>
      <c r="H30" s="33"/>
      <c r="I30" s="153">
        <f t="shared" si="4"/>
        <v>426.63565597586523</v>
      </c>
      <c r="J30" s="154">
        <f t="shared" ref="J30" si="7">(F30/G30-1)*100</f>
        <v>-30.124115577863762</v>
      </c>
    </row>
    <row r="31" spans="3:10" x14ac:dyDescent="0.25">
      <c r="C31" s="178"/>
      <c r="D31" s="196"/>
      <c r="E31" s="194"/>
      <c r="F31" s="86"/>
      <c r="G31" s="86"/>
      <c r="H31" s="33"/>
      <c r="I31" s="153"/>
      <c r="J31" s="154"/>
    </row>
    <row r="32" spans="3:10" ht="16.5" x14ac:dyDescent="0.25">
      <c r="C32" s="175"/>
      <c r="D32" s="189" t="s">
        <v>103</v>
      </c>
      <c r="E32" s="192"/>
      <c r="F32" s="119">
        <v>39.083640123740004</v>
      </c>
      <c r="G32" s="120">
        <v>-9.9278111912</v>
      </c>
      <c r="H32" s="33"/>
      <c r="I32" s="153">
        <f t="shared" ref="I32" si="8">+F32-G32</f>
        <v>49.011451314940004</v>
      </c>
      <c r="J32" s="154">
        <f t="shared" ref="J32:J33" si="9">(F32/G32-1)*100</f>
        <v>-493.67831812095397</v>
      </c>
    </row>
    <row r="33" spans="3:10" ht="15.75" x14ac:dyDescent="0.25">
      <c r="C33" s="175"/>
      <c r="D33" s="192"/>
      <c r="E33" s="190" t="s">
        <v>73</v>
      </c>
      <c r="F33" s="121">
        <v>2945.1416562872514</v>
      </c>
      <c r="G33" s="122">
        <v>2415.2723122195953</v>
      </c>
      <c r="H33" s="33"/>
      <c r="I33" s="153">
        <f t="shared" si="4"/>
        <v>529.86934406765613</v>
      </c>
      <c r="J33" s="154">
        <f t="shared" si="9"/>
        <v>21.938285856500993</v>
      </c>
    </row>
    <row r="34" spans="3:10" ht="15.75" x14ac:dyDescent="0.25">
      <c r="C34" s="175"/>
      <c r="D34" s="191"/>
      <c r="E34" s="192"/>
      <c r="F34" s="87"/>
      <c r="G34" s="87"/>
      <c r="H34" s="33"/>
      <c r="I34" s="153"/>
      <c r="J34" s="154"/>
    </row>
    <row r="35" spans="3:10" x14ac:dyDescent="0.25">
      <c r="C35" s="175"/>
      <c r="D35" s="189" t="s">
        <v>42</v>
      </c>
      <c r="E35" s="192"/>
      <c r="F35" s="119">
        <v>877.89286139527803</v>
      </c>
      <c r="G35" s="120">
        <v>722.09820855129601</v>
      </c>
      <c r="H35" s="33"/>
      <c r="I35" s="153">
        <f t="shared" si="4"/>
        <v>155.79465284398202</v>
      </c>
      <c r="J35" s="154">
        <f t="shared" ref="J35:J36" si="10">(F35/G35-1)*100</f>
        <v>21.575272033501356</v>
      </c>
    </row>
    <row r="36" spans="3:10" x14ac:dyDescent="0.25">
      <c r="C36" s="175"/>
      <c r="D36" s="189" t="s">
        <v>89</v>
      </c>
      <c r="E36" s="192"/>
      <c r="F36" s="119">
        <v>-366.03673772653201</v>
      </c>
      <c r="G36" s="120">
        <v>-365.96949706851922</v>
      </c>
      <c r="H36" s="33"/>
      <c r="I36" s="153">
        <f t="shared" si="4"/>
        <v>-6.7240658012792665E-2</v>
      </c>
      <c r="J36" s="154">
        <f t="shared" si="10"/>
        <v>1.8373295739504414E-2</v>
      </c>
    </row>
    <row r="37" spans="3:10" x14ac:dyDescent="0.25">
      <c r="C37" s="178"/>
      <c r="D37" s="196"/>
      <c r="E37" s="194"/>
      <c r="F37" s="88"/>
      <c r="G37" s="86"/>
      <c r="H37" s="33"/>
      <c r="I37" s="153"/>
      <c r="J37" s="154"/>
    </row>
    <row r="38" spans="3:10" ht="15.75" x14ac:dyDescent="0.25">
      <c r="C38" s="175"/>
      <c r="D38" s="192"/>
      <c r="E38" s="190" t="s">
        <v>29</v>
      </c>
      <c r="F38" s="121">
        <v>1701.2120571654414</v>
      </c>
      <c r="G38" s="122">
        <v>1327.2046065997802</v>
      </c>
      <c r="H38" s="33"/>
      <c r="I38" s="153">
        <f t="shared" si="4"/>
        <v>374.0074505656612</v>
      </c>
      <c r="J38" s="154">
        <f t="shared" ref="J38" si="11">(F38/G38-1)*100</f>
        <v>28.180089844914423</v>
      </c>
    </row>
    <row r="39" spans="3:10" ht="15.75" x14ac:dyDescent="0.25">
      <c r="C39" s="178"/>
      <c r="D39" s="193"/>
      <c r="E39" s="194"/>
      <c r="F39" s="125">
        <v>4.6076475887698858E-2</v>
      </c>
      <c r="G39" s="126">
        <v>3.6746015516680615E-2</v>
      </c>
      <c r="H39" s="33"/>
      <c r="I39" s="153"/>
      <c r="J39" s="154"/>
    </row>
    <row r="40" spans="3:10" ht="15.75" x14ac:dyDescent="0.25">
      <c r="C40" s="178"/>
      <c r="D40" s="193"/>
      <c r="E40" s="194"/>
      <c r="F40" s="87"/>
      <c r="G40" s="89"/>
      <c r="H40" s="33"/>
      <c r="I40" s="153"/>
      <c r="J40" s="154"/>
    </row>
    <row r="41" spans="3:10" x14ac:dyDescent="0.25">
      <c r="C41" s="175"/>
      <c r="D41" s="189" t="s">
        <v>30</v>
      </c>
      <c r="E41" s="192"/>
      <c r="F41" s="119">
        <v>2162.254448551515</v>
      </c>
      <c r="G41" s="120">
        <v>1860.2709408188648</v>
      </c>
      <c r="H41" s="33"/>
      <c r="I41" s="153">
        <f t="shared" si="4"/>
        <v>301.9835077326502</v>
      </c>
      <c r="J41" s="154">
        <f t="shared" ref="J41:J42" si="12">(F41/G41-1)*100</f>
        <v>16.233307799761754</v>
      </c>
    </row>
    <row r="42" spans="3:10" ht="15.75" x14ac:dyDescent="0.25">
      <c r="C42" s="175"/>
      <c r="D42" s="192"/>
      <c r="E42" s="190" t="s">
        <v>3</v>
      </c>
      <c r="F42" s="121">
        <v>6271.9235664629923</v>
      </c>
      <c r="G42" s="122">
        <v>5912.8740191683692</v>
      </c>
      <c r="H42" s="33"/>
      <c r="I42" s="153">
        <f t="shared" si="4"/>
        <v>359.04954729462315</v>
      </c>
      <c r="J42" s="154">
        <f t="shared" si="12"/>
        <v>6.0723354857664003</v>
      </c>
    </row>
    <row r="43" spans="3:10" x14ac:dyDescent="0.25">
      <c r="C43" s="175"/>
      <c r="D43" s="192"/>
      <c r="E43" s="192" t="s">
        <v>116</v>
      </c>
      <c r="F43" s="123">
        <v>0.16987190618736511</v>
      </c>
      <c r="G43" s="124">
        <v>0.16370841343987133</v>
      </c>
      <c r="H43" s="33"/>
      <c r="I43" s="159"/>
      <c r="J43" s="160"/>
    </row>
    <row r="44" spans="3:10" ht="4.5" customHeight="1" x14ac:dyDescent="0.25">
      <c r="C44" s="29"/>
      <c r="D44" s="29"/>
      <c r="E44" s="29"/>
      <c r="F44" s="29"/>
      <c r="G44" s="29"/>
      <c r="H44" s="29"/>
      <c r="I44" s="29"/>
      <c r="J44" s="29"/>
    </row>
    <row r="45" spans="3:10" x14ac:dyDescent="0.25">
      <c r="C45" s="21"/>
      <c r="D45" s="71" t="s">
        <v>81</v>
      </c>
      <c r="E45" s="65"/>
      <c r="F45" s="65"/>
      <c r="G45" s="65"/>
      <c r="H45" s="65"/>
      <c r="I45" s="65"/>
      <c r="J45" s="65"/>
    </row>
    <row r="46" spans="3:10" ht="15" customHeight="1" x14ac:dyDescent="0.25">
      <c r="C46" s="65"/>
      <c r="D46" s="73" t="s">
        <v>114</v>
      </c>
      <c r="E46" s="73"/>
      <c r="F46" s="73"/>
      <c r="G46" s="73"/>
      <c r="H46" s="73"/>
      <c r="I46" s="73"/>
      <c r="J46" s="75"/>
    </row>
    <row r="47" spans="3:10" ht="15" customHeight="1" x14ac:dyDescent="0.25">
      <c r="C47" s="65"/>
      <c r="D47" s="73" t="s">
        <v>115</v>
      </c>
      <c r="E47" s="73"/>
      <c r="F47" s="73"/>
      <c r="G47" s="73"/>
      <c r="H47" s="73"/>
      <c r="I47" s="73"/>
      <c r="J47" s="75"/>
    </row>
    <row r="48" spans="3:10" x14ac:dyDescent="0.25">
      <c r="C48" s="65"/>
      <c r="D48" s="73" t="s">
        <v>97</v>
      </c>
      <c r="E48" s="73"/>
      <c r="F48" s="73"/>
      <c r="G48" s="73"/>
      <c r="H48" s="73"/>
      <c r="I48" s="73"/>
      <c r="J48" s="73"/>
    </row>
    <row r="49" spans="2:10" ht="15" customHeight="1" x14ac:dyDescent="0.25">
      <c r="C49" s="65"/>
      <c r="D49" s="65"/>
      <c r="E49" s="72"/>
      <c r="F49" s="74"/>
      <c r="G49" s="75"/>
      <c r="H49" s="75"/>
      <c r="I49" s="75"/>
      <c r="J49" s="75"/>
    </row>
    <row r="50" spans="2:10" ht="15" customHeight="1" x14ac:dyDescent="0.25">
      <c r="C50" s="65"/>
      <c r="D50" s="65"/>
      <c r="E50" s="72"/>
      <c r="F50" s="74"/>
      <c r="G50" s="75"/>
      <c r="H50" s="75"/>
      <c r="I50" s="75"/>
      <c r="J50" s="75"/>
    </row>
    <row r="51" spans="2:10" x14ac:dyDescent="0.25">
      <c r="C51" s="65"/>
      <c r="D51" s="75"/>
      <c r="E51" s="75"/>
      <c r="F51" s="75"/>
      <c r="G51" s="75"/>
      <c r="H51" s="75"/>
      <c r="I51" s="75"/>
      <c r="J51" s="75"/>
    </row>
    <row r="52" spans="2:10" x14ac:dyDescent="0.25">
      <c r="C52" s="65"/>
      <c r="D52" s="65"/>
      <c r="E52" s="65"/>
      <c r="F52" s="76"/>
      <c r="G52" s="76"/>
      <c r="H52" s="65"/>
      <c r="I52" s="65"/>
      <c r="J52" s="65"/>
    </row>
    <row r="59" spans="2:10" s="6" customFormat="1" x14ac:dyDescent="0.25">
      <c r="B59" s="5"/>
      <c r="C59" s="5"/>
      <c r="D59" s="5"/>
      <c r="E59" s="5"/>
      <c r="F59" s="5"/>
      <c r="G59" s="5"/>
      <c r="H59" s="5"/>
      <c r="I59" s="5"/>
      <c r="J59" s="5"/>
    </row>
    <row r="61" spans="2:10" s="6" customFormat="1" x14ac:dyDescent="0.25">
      <c r="B61" s="5"/>
      <c r="C61" s="5"/>
      <c r="D61" s="5"/>
      <c r="E61" s="5"/>
      <c r="F61" s="5"/>
      <c r="G61" s="5"/>
      <c r="H61" s="5"/>
      <c r="I61" s="5"/>
      <c r="J61" s="5"/>
    </row>
    <row r="62" spans="2:10" s="6" customFormat="1" x14ac:dyDescent="0.25">
      <c r="B62" s="5"/>
      <c r="C62" s="5"/>
      <c r="D62" s="5"/>
      <c r="E62" s="5"/>
      <c r="F62" s="5"/>
      <c r="G62" s="5"/>
      <c r="H62" s="5"/>
      <c r="I62" s="5"/>
      <c r="J62" s="5"/>
    </row>
    <row r="63" spans="2:10" s="6" customFormat="1" x14ac:dyDescent="0.25">
      <c r="B63" s="5"/>
      <c r="C63" s="5"/>
      <c r="D63" s="5"/>
      <c r="E63" s="5"/>
      <c r="F63" s="5"/>
      <c r="G63" s="5"/>
      <c r="H63" s="5"/>
      <c r="I63" s="5"/>
      <c r="J63" s="5"/>
    </row>
    <row r="65" spans="2:10" s="6" customFormat="1" x14ac:dyDescent="0.25">
      <c r="B65" s="5"/>
      <c r="C65" s="5"/>
      <c r="D65" s="5"/>
      <c r="E65" s="5"/>
      <c r="F65" s="5"/>
      <c r="G65" s="5"/>
      <c r="H65" s="5"/>
      <c r="I65" s="5"/>
      <c r="J65" s="5"/>
    </row>
    <row r="66" spans="2:10" s="6" customFormat="1" x14ac:dyDescent="0.25">
      <c r="B66" s="5"/>
      <c r="C66" s="5"/>
      <c r="D66" s="5"/>
      <c r="E66" s="5"/>
      <c r="F66" s="5"/>
      <c r="G66" s="5"/>
      <c r="H66" s="5"/>
      <c r="I66" s="5"/>
      <c r="J66" s="5"/>
    </row>
    <row r="67" spans="2:10" s="6" customFormat="1" x14ac:dyDescent="0.25">
      <c r="B67" s="5"/>
      <c r="C67" s="5"/>
      <c r="D67" s="5"/>
      <c r="E67" s="5"/>
      <c r="F67" s="5"/>
      <c r="G67" s="5"/>
      <c r="H67" s="5"/>
      <c r="I67" s="5"/>
      <c r="J67" s="5"/>
    </row>
    <row r="68" spans="2:10" s="6" customFormat="1" x14ac:dyDescent="0.25">
      <c r="B68" s="5"/>
      <c r="C68" s="5"/>
      <c r="D68" s="5"/>
      <c r="E68" s="5"/>
      <c r="F68" s="5"/>
      <c r="G68" s="5"/>
      <c r="H68" s="5"/>
      <c r="I68" s="5"/>
      <c r="J68" s="5"/>
    </row>
    <row r="69" spans="2:10" s="6" customFormat="1" x14ac:dyDescent="0.25">
      <c r="B69" s="5"/>
      <c r="C69" s="5"/>
      <c r="D69" s="5"/>
      <c r="E69" s="5"/>
      <c r="F69" s="5"/>
      <c r="G69" s="5"/>
      <c r="H69" s="5"/>
      <c r="I69" s="5"/>
      <c r="J69" s="5"/>
    </row>
    <row r="73" spans="2:10" s="6" customFormat="1" x14ac:dyDescent="0.25">
      <c r="B73" s="5"/>
      <c r="C73" s="5"/>
      <c r="D73" s="5"/>
      <c r="E73" s="5"/>
      <c r="F73" s="5"/>
      <c r="G73" s="5"/>
      <c r="H73" s="5"/>
      <c r="I73" s="5"/>
      <c r="J73" s="5"/>
    </row>
    <row r="75" spans="2:10" s="6" customFormat="1" x14ac:dyDescent="0.25">
      <c r="B75" s="5"/>
      <c r="C75" s="5"/>
      <c r="D75" s="5"/>
      <c r="E75" s="5"/>
      <c r="F75" s="5"/>
      <c r="G75" s="5"/>
      <c r="H75" s="5"/>
      <c r="I75" s="5"/>
      <c r="J75" s="5"/>
    </row>
    <row r="76" spans="2:10" s="6" customFormat="1" x14ac:dyDescent="0.25">
      <c r="B76" s="5"/>
      <c r="C76" s="5"/>
      <c r="D76" s="5"/>
      <c r="E76" s="5"/>
      <c r="F76" s="5"/>
      <c r="G76" s="5"/>
      <c r="H76" s="5"/>
      <c r="I76" s="5"/>
      <c r="J76" s="5"/>
    </row>
  </sheetData>
  <mergeCells count="4">
    <mergeCell ref="I6:J6"/>
    <mergeCell ref="C1:J1"/>
    <mergeCell ref="C2:J2"/>
    <mergeCell ref="C3:J3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K39"/>
  <sheetViews>
    <sheetView showGridLines="0" topLeftCell="A4" zoomScaleNormal="100" zoomScalePageLayoutView="90" workbookViewId="0">
      <selection activeCell="E9" sqref="E9:I38"/>
    </sheetView>
  </sheetViews>
  <sheetFormatPr baseColWidth="10" defaultColWidth="11.42578125" defaultRowHeight="15" x14ac:dyDescent="0.25"/>
  <cols>
    <col min="1" max="1" width="5.140625" style="5" customWidth="1"/>
    <col min="2" max="2" width="1.28515625" style="5" customWidth="1"/>
    <col min="3" max="3" width="9.85546875" style="5" customWidth="1"/>
    <col min="4" max="4" width="34.7109375" style="5" customWidth="1"/>
    <col min="5" max="6" width="14.28515625" style="5" customWidth="1"/>
    <col min="7" max="7" width="1.28515625" style="5" hidden="1" customWidth="1"/>
    <col min="8" max="8" width="15.140625" style="5" customWidth="1"/>
    <col min="9" max="9" width="11.42578125" style="5" customWidth="1"/>
    <col min="10" max="10" width="1.28515625" style="5" customWidth="1"/>
    <col min="11" max="11" width="10.42578125" style="5" customWidth="1"/>
    <col min="12" max="16384" width="11.42578125" style="5"/>
  </cols>
  <sheetData>
    <row r="1" spans="2:11" ht="23.25" x14ac:dyDescent="0.25">
      <c r="B1" s="280" t="s">
        <v>70</v>
      </c>
      <c r="C1" s="280"/>
      <c r="D1" s="280"/>
      <c r="E1" s="280"/>
      <c r="F1" s="280"/>
      <c r="G1" s="280"/>
      <c r="H1" s="280"/>
      <c r="I1" s="280"/>
      <c r="J1" s="280"/>
      <c r="K1" s="65"/>
    </row>
    <row r="2" spans="2:11" ht="18.75" customHeight="1" x14ac:dyDescent="0.25">
      <c r="B2" s="279" t="s">
        <v>43</v>
      </c>
      <c r="C2" s="279"/>
      <c r="D2" s="279"/>
      <c r="E2" s="279"/>
      <c r="F2" s="279"/>
      <c r="G2" s="279"/>
      <c r="H2" s="279"/>
      <c r="I2" s="279"/>
      <c r="J2" s="279"/>
      <c r="K2" s="29"/>
    </row>
    <row r="3" spans="2:11" ht="18.75" customHeight="1" x14ac:dyDescent="0.25">
      <c r="B3" s="281" t="s">
        <v>69</v>
      </c>
      <c r="C3" s="281"/>
      <c r="D3" s="281"/>
      <c r="E3" s="281"/>
      <c r="F3" s="281"/>
      <c r="G3" s="281"/>
      <c r="H3" s="281"/>
      <c r="I3" s="281"/>
      <c r="J3" s="281"/>
      <c r="K3" s="29"/>
    </row>
    <row r="4" spans="2:11" ht="7.5" customHeight="1" x14ac:dyDescent="0.25">
      <c r="B4" s="69"/>
      <c r="C4" s="69"/>
      <c r="D4" s="69"/>
      <c r="E4" s="69"/>
      <c r="F4" s="69"/>
      <c r="G4" s="69"/>
      <c r="H4" s="69"/>
      <c r="I4" s="69"/>
      <c r="J4" s="69"/>
      <c r="K4" s="65"/>
    </row>
    <row r="5" spans="2:11" ht="0.95" customHeight="1" x14ac:dyDescent="0.25">
      <c r="B5" s="68"/>
      <c r="C5" s="68"/>
      <c r="D5" s="68"/>
      <c r="E5" s="68"/>
      <c r="F5" s="68"/>
      <c r="G5" s="68"/>
      <c r="H5" s="68"/>
      <c r="I5" s="68"/>
      <c r="J5" s="68"/>
      <c r="K5" s="65"/>
    </row>
    <row r="6" spans="2:11" x14ac:dyDescent="0.25">
      <c r="B6" s="239"/>
      <c r="C6" s="236"/>
      <c r="D6" s="236"/>
      <c r="E6" s="230" t="s">
        <v>121</v>
      </c>
      <c r="F6" s="230" t="s">
        <v>86</v>
      </c>
      <c r="G6" s="231"/>
      <c r="H6" s="277" t="s">
        <v>19</v>
      </c>
      <c r="I6" s="278"/>
      <c r="J6" s="68"/>
      <c r="K6" s="65"/>
    </row>
    <row r="7" spans="2:11" x14ac:dyDescent="0.25">
      <c r="B7" s="239"/>
      <c r="C7" s="236"/>
      <c r="D7" s="236"/>
      <c r="E7" s="232" t="s">
        <v>93</v>
      </c>
      <c r="F7" s="260" t="s">
        <v>93</v>
      </c>
      <c r="G7" s="233"/>
      <c r="H7" s="234" t="s">
        <v>40</v>
      </c>
      <c r="I7" s="235" t="s">
        <v>20</v>
      </c>
      <c r="J7" s="68"/>
      <c r="K7" s="65"/>
    </row>
    <row r="8" spans="2:11" ht="21" customHeight="1" x14ac:dyDescent="0.25">
      <c r="B8" s="99"/>
      <c r="C8" s="100" t="s">
        <v>31</v>
      </c>
      <c r="D8" s="100"/>
      <c r="E8" s="99"/>
      <c r="F8" s="99"/>
      <c r="G8" s="90"/>
      <c r="H8" s="155"/>
      <c r="I8" s="156"/>
      <c r="J8" s="68"/>
      <c r="K8" s="65"/>
    </row>
    <row r="9" spans="2:11" ht="15" customHeight="1" x14ac:dyDescent="0.25">
      <c r="B9" s="202"/>
      <c r="C9" s="203" t="s">
        <v>32</v>
      </c>
      <c r="D9" s="203"/>
      <c r="E9" s="129">
        <v>16995.215855282444</v>
      </c>
      <c r="F9" s="128">
        <v>15940.867021017941</v>
      </c>
      <c r="G9" s="91"/>
      <c r="H9" s="157">
        <f>E9-F9</f>
        <v>1054.3488342645032</v>
      </c>
      <c r="I9" s="158">
        <f>(E9/F9-1)*100</f>
        <v>6.614124770467944</v>
      </c>
      <c r="J9" s="68"/>
      <c r="K9" s="65"/>
    </row>
    <row r="10" spans="2:11" ht="14.1" customHeight="1" x14ac:dyDescent="0.25">
      <c r="B10" s="198"/>
      <c r="C10" s="199" t="s">
        <v>33</v>
      </c>
      <c r="D10" s="199"/>
      <c r="E10" s="129">
        <v>11815.200932563155</v>
      </c>
      <c r="F10" s="128">
        <v>13335.753135423809</v>
      </c>
      <c r="G10" s="91"/>
      <c r="H10" s="157">
        <f>E10-F10</f>
        <v>-1520.5522028606538</v>
      </c>
      <c r="I10" s="158">
        <f>(E10/F10-1)*100</f>
        <v>-11.402072214591353</v>
      </c>
      <c r="J10" s="68"/>
      <c r="K10" s="65"/>
    </row>
    <row r="11" spans="2:11" x14ac:dyDescent="0.25">
      <c r="B11" s="198"/>
      <c r="C11" s="199" t="s">
        <v>34</v>
      </c>
      <c r="D11" s="199"/>
      <c r="E11" s="127">
        <v>7619.2619500341343</v>
      </c>
      <c r="F11" s="130">
        <v>7798.0348137064857</v>
      </c>
      <c r="G11" s="91"/>
      <c r="H11" s="157">
        <f>E11-F11</f>
        <v>-178.77286367235138</v>
      </c>
      <c r="I11" s="158">
        <f>(E11/F11-1)*100</f>
        <v>-2.2925373884985056</v>
      </c>
      <c r="J11" s="68"/>
      <c r="K11" s="65"/>
    </row>
    <row r="12" spans="2:11" x14ac:dyDescent="0.25">
      <c r="B12" s="198"/>
      <c r="C12" s="199" t="s">
        <v>35</v>
      </c>
      <c r="D12" s="199"/>
      <c r="E12" s="127">
        <v>641.40727839348551</v>
      </c>
      <c r="F12" s="130">
        <v>492.91003433661501</v>
      </c>
      <c r="G12" s="91"/>
      <c r="H12" s="157">
        <f>E12-F12</f>
        <v>148.4972440568705</v>
      </c>
      <c r="I12" s="158">
        <f>(E12/F12-1)*100</f>
        <v>30.126642533606795</v>
      </c>
      <c r="J12" s="68"/>
      <c r="K12" s="65"/>
    </row>
    <row r="13" spans="2:11" x14ac:dyDescent="0.25">
      <c r="B13" s="198"/>
      <c r="C13" s="199"/>
      <c r="D13" s="200" t="s">
        <v>36</v>
      </c>
      <c r="E13" s="131">
        <v>37071.086016273213</v>
      </c>
      <c r="F13" s="132">
        <v>37567.565004484852</v>
      </c>
      <c r="G13" s="91"/>
      <c r="H13" s="157">
        <f>E13-F13</f>
        <v>-496.47898821163835</v>
      </c>
      <c r="I13" s="158">
        <f>(E13/F13-1)*100</f>
        <v>-1.3215628645411814</v>
      </c>
      <c r="J13" s="68"/>
      <c r="K13" s="65"/>
    </row>
    <row r="14" spans="2:11" x14ac:dyDescent="0.25">
      <c r="B14" s="198"/>
      <c r="C14" s="199"/>
      <c r="D14" s="199"/>
      <c r="E14" s="93"/>
      <c r="F14" s="93"/>
      <c r="G14" s="91"/>
      <c r="H14" s="157"/>
      <c r="I14" s="158"/>
      <c r="J14" s="68"/>
      <c r="K14" s="65"/>
    </row>
    <row r="15" spans="2:11" x14ac:dyDescent="0.25">
      <c r="B15" s="198"/>
      <c r="C15" s="199" t="s">
        <v>88</v>
      </c>
      <c r="D15" s="199"/>
      <c r="E15" s="129">
        <v>6939.7435604469702</v>
      </c>
      <c r="F15" s="128">
        <v>6969.5888672223</v>
      </c>
      <c r="G15" s="91"/>
      <c r="H15" s="157">
        <f>E15-F15</f>
        <v>-29.845306775329846</v>
      </c>
      <c r="I15" s="158">
        <f>(E15/F15-1)*100</f>
        <v>-0.42822191299821677</v>
      </c>
      <c r="J15" s="68"/>
      <c r="K15" s="65"/>
    </row>
    <row r="16" spans="2:11" x14ac:dyDescent="0.25">
      <c r="B16" s="198"/>
      <c r="C16" s="199" t="s">
        <v>37</v>
      </c>
      <c r="D16" s="199"/>
      <c r="E16" s="129">
        <v>73142.941735943779</v>
      </c>
      <c r="F16" s="128">
        <v>74078.609545671206</v>
      </c>
      <c r="G16" s="91"/>
      <c r="H16" s="157">
        <f>E16-F16</f>
        <v>-935.66780972742708</v>
      </c>
      <c r="I16" s="158">
        <f>(E16/F16-1)*100</f>
        <v>-1.2630742065299794</v>
      </c>
      <c r="J16" s="68"/>
      <c r="K16" s="65"/>
    </row>
    <row r="17" spans="2:11" x14ac:dyDescent="0.25">
      <c r="B17" s="198"/>
      <c r="C17" s="199" t="s">
        <v>161</v>
      </c>
      <c r="D17" s="199"/>
      <c r="E17" s="129">
        <v>1355.963</v>
      </c>
      <c r="F17" s="128">
        <v>0</v>
      </c>
      <c r="G17" s="91"/>
      <c r="H17" s="157">
        <f>E17-F17</f>
        <v>1355.963</v>
      </c>
      <c r="I17" s="158"/>
      <c r="J17" s="68"/>
      <c r="K17" s="65"/>
    </row>
    <row r="18" spans="2:11" x14ac:dyDescent="0.25">
      <c r="B18" s="198"/>
      <c r="C18" s="199" t="s">
        <v>74</v>
      </c>
      <c r="D18" s="199"/>
      <c r="E18" s="129">
        <v>118472.65632525799</v>
      </c>
      <c r="F18" s="128">
        <v>119263.70658639082</v>
      </c>
      <c r="G18" s="91"/>
      <c r="H18" s="157">
        <f>E18-F18</f>
        <v>-791.05026113282656</v>
      </c>
      <c r="I18" s="158">
        <f>(E18/F18-1)*100</f>
        <v>-0.66327827951566665</v>
      </c>
      <c r="J18" s="68"/>
      <c r="K18" s="65"/>
    </row>
    <row r="19" spans="2:11" x14ac:dyDescent="0.25">
      <c r="B19" s="198"/>
      <c r="C19" s="199"/>
      <c r="D19" s="200" t="s">
        <v>50</v>
      </c>
      <c r="E19" s="131">
        <v>236982.39063792196</v>
      </c>
      <c r="F19" s="132">
        <v>237879.47000376918</v>
      </c>
      <c r="G19" s="91"/>
      <c r="H19" s="157">
        <f>E19-F19</f>
        <v>-897.07936584722484</v>
      </c>
      <c r="I19" s="158">
        <f>(E19/F19-1)*100</f>
        <v>-0.3771150851450189</v>
      </c>
      <c r="J19" s="68"/>
      <c r="K19" s="65"/>
    </row>
    <row r="20" spans="2:11" ht="23.1" customHeight="1" x14ac:dyDescent="0.25">
      <c r="B20" s="99"/>
      <c r="C20" s="100" t="s">
        <v>38</v>
      </c>
      <c r="D20" s="100"/>
      <c r="E20" s="92"/>
      <c r="F20" s="92"/>
      <c r="G20" s="101"/>
      <c r="H20" s="161"/>
      <c r="I20" s="162"/>
      <c r="J20" s="68"/>
      <c r="K20" s="65"/>
    </row>
    <row r="21" spans="2:11" x14ac:dyDescent="0.25">
      <c r="B21" s="202"/>
      <c r="C21" s="203" t="s">
        <v>45</v>
      </c>
      <c r="D21" s="203"/>
      <c r="E21" s="129">
        <v>3115.2668016617563</v>
      </c>
      <c r="F21" s="128">
        <v>2671.9537625029329</v>
      </c>
      <c r="G21" s="91"/>
      <c r="H21" s="157">
        <f>E21-F21</f>
        <v>443.31303915882336</v>
      </c>
      <c r="I21" s="158">
        <f>(E21/F21-1)*100</f>
        <v>16.591343958869743</v>
      </c>
      <c r="J21" s="68"/>
      <c r="K21" s="65"/>
    </row>
    <row r="22" spans="2:11" x14ac:dyDescent="0.25">
      <c r="B22" s="198"/>
      <c r="C22" s="199" t="s">
        <v>46</v>
      </c>
      <c r="D22" s="199"/>
      <c r="E22" s="129">
        <v>15186.0351850277</v>
      </c>
      <c r="F22" s="128">
        <v>16290.799108505014</v>
      </c>
      <c r="G22" s="91"/>
      <c r="H22" s="157">
        <f>E22-F22</f>
        <v>-1104.7639234773142</v>
      </c>
      <c r="I22" s="158">
        <f>(E22/F22-1)*100</f>
        <v>-6.7815207597799461</v>
      </c>
      <c r="J22" s="68"/>
      <c r="K22" s="65"/>
    </row>
    <row r="23" spans="2:11" x14ac:dyDescent="0.25">
      <c r="B23" s="198"/>
      <c r="C23" s="199" t="s">
        <v>162</v>
      </c>
      <c r="D23" s="199"/>
      <c r="E23" s="129">
        <v>299.47899999999998</v>
      </c>
      <c r="F23" s="128">
        <v>0</v>
      </c>
      <c r="G23" s="91"/>
      <c r="H23" s="157">
        <f>E23-F23</f>
        <v>299.47899999999998</v>
      </c>
      <c r="I23" s="158"/>
      <c r="J23" s="68"/>
      <c r="K23" s="65"/>
    </row>
    <row r="24" spans="2:11" x14ac:dyDescent="0.25">
      <c r="B24" s="198"/>
      <c r="C24" s="199" t="s">
        <v>47</v>
      </c>
      <c r="D24" s="199"/>
      <c r="E24" s="127">
        <v>2932.3697321556297</v>
      </c>
      <c r="F24" s="130">
        <v>4864.4885760157076</v>
      </c>
      <c r="G24" s="91"/>
      <c r="H24" s="157">
        <f>E24-F24</f>
        <v>-1932.118843860078</v>
      </c>
      <c r="I24" s="158">
        <f>(E24/F24-1)*100</f>
        <v>-39.718848418852545</v>
      </c>
      <c r="J24" s="68"/>
      <c r="K24" s="65"/>
    </row>
    <row r="25" spans="2:11" x14ac:dyDescent="0.25">
      <c r="B25" s="198"/>
      <c r="C25" s="199"/>
      <c r="D25" s="204" t="s">
        <v>48</v>
      </c>
      <c r="E25" s="131">
        <v>21533.150718845085</v>
      </c>
      <c r="F25" s="132">
        <v>23827.241447023654</v>
      </c>
      <c r="G25" s="91"/>
      <c r="H25" s="157">
        <f>E25-F25</f>
        <v>-2294.0907281785694</v>
      </c>
      <c r="I25" s="158">
        <f>(E25/F25-1)*100</f>
        <v>-9.6280164587207455</v>
      </c>
      <c r="J25" s="68"/>
      <c r="K25" s="65"/>
    </row>
    <row r="26" spans="2:11" x14ac:dyDescent="0.25">
      <c r="B26" s="198"/>
      <c r="C26" s="199"/>
      <c r="D26" s="199"/>
      <c r="E26" s="93"/>
      <c r="F26" s="93"/>
      <c r="G26" s="91"/>
      <c r="H26" s="157"/>
      <c r="I26" s="158"/>
      <c r="J26" s="68"/>
      <c r="K26" s="65"/>
    </row>
    <row r="27" spans="2:11" x14ac:dyDescent="0.25">
      <c r="B27" s="198"/>
      <c r="C27" s="205" t="s">
        <v>64</v>
      </c>
      <c r="D27" s="199"/>
      <c r="E27" s="129">
        <v>52313.838027533093</v>
      </c>
      <c r="F27" s="128">
        <v>53154.853993951503</v>
      </c>
      <c r="G27" s="91"/>
      <c r="H27" s="157">
        <f>E27-F27</f>
        <v>-841.01596641841024</v>
      </c>
      <c r="I27" s="158">
        <f>(E27/F27-1)*100</f>
        <v>-1.5821997488961403</v>
      </c>
      <c r="J27" s="68"/>
      <c r="K27" s="65"/>
    </row>
    <row r="28" spans="2:11" x14ac:dyDescent="0.25">
      <c r="B28" s="198"/>
      <c r="C28" s="199" t="s">
        <v>163</v>
      </c>
      <c r="D28" s="199"/>
      <c r="E28" s="129">
        <v>1075.2170000000001</v>
      </c>
      <c r="F28" s="128">
        <v>0</v>
      </c>
      <c r="G28" s="91"/>
      <c r="H28" s="157">
        <f>E28-F28</f>
        <v>1075.2170000000001</v>
      </c>
      <c r="I28" s="158"/>
      <c r="J28" s="68"/>
      <c r="K28" s="65"/>
    </row>
    <row r="29" spans="2:11" x14ac:dyDescent="0.25">
      <c r="B29" s="198"/>
      <c r="C29" s="205" t="s">
        <v>65</v>
      </c>
      <c r="D29" s="199"/>
      <c r="E29" s="129">
        <v>21797.6819911245</v>
      </c>
      <c r="F29" s="128">
        <v>21367.858580364347</v>
      </c>
      <c r="G29" s="91"/>
      <c r="H29" s="157">
        <f>E29-F29</f>
        <v>429.82341076015291</v>
      </c>
      <c r="I29" s="158">
        <f>(E29/F29-1)*100</f>
        <v>2.0115418170875143</v>
      </c>
      <c r="J29" s="68"/>
      <c r="K29" s="65"/>
    </row>
    <row r="30" spans="2:11" x14ac:dyDescent="0.25">
      <c r="B30" s="198"/>
      <c r="C30" s="199"/>
      <c r="D30" s="200" t="s">
        <v>49</v>
      </c>
      <c r="E30" s="131">
        <v>96719.887737502664</v>
      </c>
      <c r="F30" s="132">
        <v>98349.954021339508</v>
      </c>
      <c r="G30" s="91"/>
      <c r="H30" s="157">
        <f>E30-F30</f>
        <v>-1630.0662838368444</v>
      </c>
      <c r="I30" s="158">
        <f>(E30/F30-1)*100</f>
        <v>-1.6574143832168597</v>
      </c>
      <c r="J30" s="68"/>
      <c r="K30" s="65"/>
    </row>
    <row r="31" spans="2:11" ht="21" customHeight="1" x14ac:dyDescent="0.25">
      <c r="B31" s="98"/>
      <c r="C31" s="100" t="s">
        <v>44</v>
      </c>
      <c r="D31" s="100"/>
      <c r="E31" s="94"/>
      <c r="F31" s="94"/>
      <c r="G31" s="95"/>
      <c r="H31" s="157"/>
      <c r="I31" s="158"/>
      <c r="J31" s="68"/>
      <c r="K31" s="65"/>
    </row>
    <row r="32" spans="2:11" x14ac:dyDescent="0.25">
      <c r="B32" s="202"/>
      <c r="C32" s="206" t="s">
        <v>75</v>
      </c>
      <c r="D32" s="206"/>
      <c r="E32" s="129">
        <v>27837.799923628325</v>
      </c>
      <c r="F32" s="128">
        <v>27727.34225303393</v>
      </c>
      <c r="G32" s="91"/>
      <c r="H32" s="157">
        <f>E32-F32</f>
        <v>110.45767059439459</v>
      </c>
      <c r="I32" s="158">
        <f>(E32/F32-1)*100</f>
        <v>0.39837092782417649</v>
      </c>
      <c r="J32" s="68"/>
      <c r="K32" s="65"/>
    </row>
    <row r="33" spans="2:11" x14ac:dyDescent="0.25">
      <c r="B33" s="198"/>
      <c r="C33" s="205" t="s">
        <v>60</v>
      </c>
      <c r="D33" s="205"/>
      <c r="E33" s="127">
        <v>45748.162914759996</v>
      </c>
      <c r="F33" s="130">
        <v>45752.375457939997</v>
      </c>
      <c r="G33" s="95"/>
      <c r="H33" s="157">
        <f>E33-F33</f>
        <v>-4.2125431800013757</v>
      </c>
      <c r="I33" s="158">
        <f>(E33/F33-1)*100</f>
        <v>-9.2072665907272366E-3</v>
      </c>
      <c r="J33" s="68"/>
      <c r="K33" s="65"/>
    </row>
    <row r="34" spans="2:11" x14ac:dyDescent="0.25">
      <c r="B34" s="198"/>
      <c r="C34" s="205" t="s">
        <v>61</v>
      </c>
      <c r="D34" s="205"/>
      <c r="E34" s="127">
        <v>64975.327676245666</v>
      </c>
      <c r="F34" s="130">
        <v>57346.896768263221</v>
      </c>
      <c r="G34" s="95"/>
      <c r="H34" s="157">
        <f>E34-F34</f>
        <v>7628.4309079824452</v>
      </c>
      <c r="I34" s="158">
        <f>(E34/F34-1)*100</f>
        <v>13.302255811345232</v>
      </c>
      <c r="J34" s="68"/>
      <c r="K34" s="65"/>
    </row>
    <row r="35" spans="2:11" x14ac:dyDescent="0.25">
      <c r="B35" s="198"/>
      <c r="C35" s="205" t="s">
        <v>29</v>
      </c>
      <c r="D35" s="205"/>
      <c r="E35" s="129">
        <v>1701.2123857859269</v>
      </c>
      <c r="F35" s="128">
        <v>8702.9015031925119</v>
      </c>
      <c r="G35" s="91"/>
      <c r="H35" s="157">
        <f>E35-F35</f>
        <v>-7001.689117406585</v>
      </c>
      <c r="I35" s="158">
        <f>(E35/F35-1)*100</f>
        <v>-80.452353905627149</v>
      </c>
      <c r="J35" s="68"/>
      <c r="K35" s="65"/>
    </row>
    <row r="36" spans="2:11" x14ac:dyDescent="0.25">
      <c r="B36" s="198"/>
      <c r="C36" s="205"/>
      <c r="D36" s="207" t="s">
        <v>62</v>
      </c>
      <c r="E36" s="131">
        <v>140262.50290041993</v>
      </c>
      <c r="F36" s="132">
        <v>139529.51598242967</v>
      </c>
      <c r="G36" s="91"/>
      <c r="H36" s="157">
        <f>E36-F36</f>
        <v>732.98691799025983</v>
      </c>
      <c r="I36" s="158">
        <f>(E36/F36-1)*100</f>
        <v>0.52532749994098626</v>
      </c>
      <c r="J36" s="68"/>
      <c r="K36" s="65"/>
    </row>
    <row r="37" spans="2:11" x14ac:dyDescent="0.25">
      <c r="B37" s="198"/>
      <c r="C37" s="205"/>
      <c r="D37" s="205"/>
      <c r="E37" s="94"/>
      <c r="F37" s="94"/>
      <c r="G37" s="91"/>
      <c r="H37" s="157"/>
      <c r="I37" s="158"/>
      <c r="J37" s="68"/>
      <c r="K37" s="65"/>
    </row>
    <row r="38" spans="2:11" x14ac:dyDescent="0.25">
      <c r="B38" s="201"/>
      <c r="C38" s="208" t="s">
        <v>63</v>
      </c>
      <c r="D38" s="186"/>
      <c r="E38" s="131">
        <v>236982.3906379226</v>
      </c>
      <c r="F38" s="132">
        <v>237879.47000376918</v>
      </c>
      <c r="G38" s="91"/>
      <c r="H38" s="159">
        <f>+E38-F38</f>
        <v>-897.07936584658455</v>
      </c>
      <c r="I38" s="160">
        <f>(E38/F38-1)*100</f>
        <v>-0.37711508514474135</v>
      </c>
      <c r="J38" s="68"/>
      <c r="K38" s="65"/>
    </row>
    <row r="39" spans="2:11" x14ac:dyDescent="0.25">
      <c r="B39" s="68"/>
      <c r="C39" s="68"/>
      <c r="D39" s="68"/>
      <c r="E39" s="68"/>
      <c r="F39" s="68"/>
      <c r="G39" s="68"/>
      <c r="H39" s="68"/>
      <c r="I39" s="68"/>
      <c r="J39" s="68"/>
      <c r="K39" s="65"/>
    </row>
  </sheetData>
  <mergeCells count="4">
    <mergeCell ref="H6:I6"/>
    <mergeCell ref="B2:J2"/>
    <mergeCell ref="B1:J1"/>
    <mergeCell ref="B3:J3"/>
  </mergeCells>
  <pageMargins left="0.7" right="0.7" top="0.75" bottom="0.75" header="0.3" footer="0.3"/>
  <ignoredErrors>
    <ignoredError sqref="E7:F7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J33"/>
  <sheetViews>
    <sheetView showGridLines="0" workbookViewId="0">
      <selection activeCell="H7" sqref="H7:I31"/>
    </sheetView>
  </sheetViews>
  <sheetFormatPr baseColWidth="10" defaultColWidth="11.42578125" defaultRowHeight="15" x14ac:dyDescent="0.25"/>
  <cols>
    <col min="1" max="1" width="5.140625" style="5" customWidth="1"/>
    <col min="2" max="2" width="2.42578125" style="5" customWidth="1"/>
    <col min="3" max="3" width="1.28515625" style="5" customWidth="1"/>
    <col min="4" max="4" width="6.7109375" style="5" customWidth="1"/>
    <col min="5" max="5" width="17.42578125" style="5" customWidth="1"/>
    <col min="6" max="7" width="12.42578125" style="5" customWidth="1"/>
    <col min="8" max="8" width="15.85546875" style="5" customWidth="1"/>
    <col min="9" max="9" width="15.42578125" style="5" customWidth="1"/>
    <col min="10" max="10" width="1.28515625" style="5" customWidth="1"/>
    <col min="11" max="16384" width="11.42578125" style="5"/>
  </cols>
  <sheetData>
    <row r="1" spans="2:10" ht="23.25" x14ac:dyDescent="0.35">
      <c r="B1" s="65"/>
      <c r="C1" s="283" t="s">
        <v>70</v>
      </c>
      <c r="D1" s="283"/>
      <c r="E1" s="283"/>
      <c r="F1" s="283"/>
      <c r="G1" s="283"/>
      <c r="H1" s="283"/>
      <c r="I1" s="283"/>
      <c r="J1" s="283"/>
    </row>
    <row r="2" spans="2:10" ht="20.25" x14ac:dyDescent="0.3">
      <c r="B2" s="65"/>
      <c r="C2" s="284" t="s">
        <v>76</v>
      </c>
      <c r="D2" s="284"/>
      <c r="E2" s="284"/>
      <c r="F2" s="284"/>
      <c r="G2" s="284"/>
      <c r="H2" s="284"/>
      <c r="I2" s="284"/>
      <c r="J2" s="284"/>
    </row>
    <row r="3" spans="2:10" ht="24" customHeight="1" x14ac:dyDescent="0.25">
      <c r="B3" s="65"/>
      <c r="C3" s="285" t="s">
        <v>69</v>
      </c>
      <c r="D3" s="285"/>
      <c r="E3" s="285"/>
      <c r="F3" s="285"/>
      <c r="G3" s="285"/>
      <c r="H3" s="285"/>
      <c r="I3" s="285"/>
      <c r="J3" s="285"/>
    </row>
    <row r="4" spans="2:10" ht="6" customHeight="1" x14ac:dyDescent="0.25">
      <c r="B4" s="65"/>
      <c r="C4" s="29"/>
      <c r="D4" s="29"/>
      <c r="E4" s="29"/>
      <c r="F4" s="29"/>
      <c r="G4" s="29"/>
      <c r="H4" s="29"/>
      <c r="I4" s="29"/>
      <c r="J4" s="29"/>
    </row>
    <row r="5" spans="2:10" ht="15.75" customHeight="1" x14ac:dyDescent="0.25">
      <c r="B5" s="65"/>
      <c r="C5" s="238"/>
      <c r="D5" s="238"/>
      <c r="E5" s="238"/>
      <c r="F5" s="238"/>
      <c r="G5" s="238"/>
      <c r="H5" s="282" t="s">
        <v>135</v>
      </c>
      <c r="I5" s="282"/>
      <c r="J5" s="29"/>
    </row>
    <row r="6" spans="2:10" x14ac:dyDescent="0.25">
      <c r="B6" s="65"/>
      <c r="C6" s="237"/>
      <c r="D6" s="237"/>
      <c r="E6" s="237"/>
      <c r="F6" s="237"/>
      <c r="G6" s="237"/>
      <c r="H6" s="220">
        <v>2019</v>
      </c>
      <c r="I6" s="220">
        <v>2018</v>
      </c>
      <c r="J6" s="29"/>
    </row>
    <row r="7" spans="2:10" ht="24" customHeight="1" x14ac:dyDescent="0.25">
      <c r="B7" s="65"/>
      <c r="C7" s="163"/>
      <c r="D7" s="190" t="s">
        <v>73</v>
      </c>
      <c r="E7" s="209"/>
      <c r="F7" s="209"/>
      <c r="G7" s="174"/>
      <c r="H7" s="133">
        <v>2945.1416562872328</v>
      </c>
      <c r="I7" s="136">
        <v>2415.2723122195766</v>
      </c>
      <c r="J7" s="29"/>
    </row>
    <row r="8" spans="2:10" x14ac:dyDescent="0.25">
      <c r="B8" s="65"/>
      <c r="C8" s="163"/>
      <c r="D8" s="210"/>
      <c r="E8" s="183"/>
      <c r="F8" s="183"/>
      <c r="G8" s="212"/>
      <c r="H8" s="96"/>
      <c r="I8" s="137"/>
      <c r="J8" s="29"/>
    </row>
    <row r="9" spans="2:10" x14ac:dyDescent="0.25">
      <c r="B9" s="65"/>
      <c r="C9" s="163"/>
      <c r="D9" s="183"/>
      <c r="E9" s="183" t="s">
        <v>30</v>
      </c>
      <c r="F9" s="183"/>
      <c r="G9" s="212"/>
      <c r="H9" s="106">
        <v>2162.254448551515</v>
      </c>
      <c r="I9" s="138">
        <v>1860.2709408188648</v>
      </c>
      <c r="J9" s="29"/>
    </row>
    <row r="10" spans="2:10" x14ac:dyDescent="0.25">
      <c r="B10" s="65"/>
      <c r="C10" s="163"/>
      <c r="D10" s="183"/>
      <c r="E10" s="183" t="s">
        <v>85</v>
      </c>
      <c r="F10" s="183"/>
      <c r="G10" s="212"/>
      <c r="H10" s="106">
        <v>93.91939631999999</v>
      </c>
      <c r="I10" s="138">
        <v>119.8076611912</v>
      </c>
      <c r="J10" s="29"/>
    </row>
    <row r="11" spans="2:10" x14ac:dyDescent="0.25">
      <c r="B11" s="65"/>
      <c r="C11" s="163"/>
      <c r="D11" s="183"/>
      <c r="E11" s="183" t="s">
        <v>91</v>
      </c>
      <c r="F11" s="183"/>
      <c r="G11" s="212"/>
      <c r="H11" s="106">
        <v>95.138000000000005</v>
      </c>
      <c r="I11" s="138">
        <v>591.84</v>
      </c>
      <c r="J11" s="29"/>
    </row>
    <row r="12" spans="2:10" x14ac:dyDescent="0.25">
      <c r="B12" s="65"/>
      <c r="C12" s="163"/>
      <c r="D12" s="183"/>
      <c r="E12" s="183" t="s">
        <v>51</v>
      </c>
      <c r="F12" s="183"/>
      <c r="G12" s="212"/>
      <c r="H12" s="106">
        <v>894.48599999999999</v>
      </c>
      <c r="I12" s="138">
        <v>753.87599999999998</v>
      </c>
      <c r="J12" s="29"/>
    </row>
    <row r="13" spans="2:10" x14ac:dyDescent="0.25">
      <c r="B13" s="65"/>
      <c r="C13" s="163"/>
      <c r="D13" s="183"/>
      <c r="E13" s="183"/>
      <c r="F13" s="183"/>
      <c r="G13" s="212"/>
      <c r="H13" s="78"/>
      <c r="I13" s="139"/>
      <c r="J13" s="29"/>
    </row>
    <row r="14" spans="2:10" x14ac:dyDescent="0.25">
      <c r="B14" s="65"/>
      <c r="C14" s="163"/>
      <c r="D14" s="211" t="s">
        <v>66</v>
      </c>
      <c r="E14" s="210"/>
      <c r="F14" s="210"/>
      <c r="G14" s="213"/>
      <c r="H14" s="134">
        <v>6190.9395011587476</v>
      </c>
      <c r="I14" s="140">
        <v>5741.066914229642</v>
      </c>
      <c r="J14" s="29"/>
    </row>
    <row r="15" spans="2:10" x14ac:dyDescent="0.25">
      <c r="B15" s="65"/>
      <c r="C15" s="163"/>
      <c r="D15" s="183"/>
      <c r="E15" s="183" t="s">
        <v>83</v>
      </c>
      <c r="F15" s="183"/>
      <c r="G15" s="212"/>
      <c r="H15" s="106">
        <v>-1831.4193708043201</v>
      </c>
      <c r="I15" s="138">
        <v>-2055.8014619317132</v>
      </c>
      <c r="J15" s="29"/>
    </row>
    <row r="16" spans="2:10" x14ac:dyDescent="0.25">
      <c r="B16" s="65"/>
      <c r="C16" s="163"/>
      <c r="D16" s="211" t="s">
        <v>52</v>
      </c>
      <c r="E16" s="183"/>
      <c r="F16" s="183"/>
      <c r="G16" s="212"/>
      <c r="H16" s="134">
        <v>4359.5201303544272</v>
      </c>
      <c r="I16" s="140">
        <v>3685.2654522979287</v>
      </c>
      <c r="J16" s="29"/>
    </row>
    <row r="17" spans="2:10" x14ac:dyDescent="0.25">
      <c r="B17" s="65"/>
      <c r="C17" s="163"/>
      <c r="D17" s="183"/>
      <c r="E17" s="183"/>
      <c r="F17" s="183"/>
      <c r="G17" s="212"/>
      <c r="H17" s="135"/>
      <c r="I17" s="106"/>
      <c r="J17" s="29"/>
    </row>
    <row r="18" spans="2:10" x14ac:dyDescent="0.25">
      <c r="B18" s="65"/>
      <c r="C18" s="163"/>
      <c r="D18" s="183" t="s">
        <v>53</v>
      </c>
      <c r="E18" s="183"/>
      <c r="F18" s="183"/>
      <c r="G18" s="212"/>
      <c r="H18" s="135"/>
      <c r="I18" s="106"/>
      <c r="J18" s="29"/>
    </row>
    <row r="19" spans="2:10" x14ac:dyDescent="0.25">
      <c r="B19" s="65"/>
      <c r="C19" s="163"/>
      <c r="D19" s="183"/>
      <c r="E19" s="183" t="s">
        <v>90</v>
      </c>
      <c r="F19" s="183"/>
      <c r="G19" s="212"/>
      <c r="H19" s="106">
        <v>-1911.748</v>
      </c>
      <c r="I19" s="138">
        <v>-1996.2462795500001</v>
      </c>
      <c r="J19" s="29"/>
    </row>
    <row r="20" spans="2:10" x14ac:dyDescent="0.25">
      <c r="B20" s="65"/>
      <c r="C20" s="163"/>
      <c r="D20" s="183"/>
      <c r="E20" s="183"/>
      <c r="F20" s="183"/>
      <c r="G20" s="212"/>
      <c r="H20" s="135"/>
      <c r="I20" s="106"/>
      <c r="J20" s="29"/>
    </row>
    <row r="21" spans="2:10" x14ac:dyDescent="0.25">
      <c r="B21" s="65"/>
      <c r="C21" s="163"/>
      <c r="D21" s="183" t="s">
        <v>54</v>
      </c>
      <c r="E21" s="183"/>
      <c r="F21" s="183"/>
      <c r="G21" s="212"/>
      <c r="H21" s="135"/>
      <c r="I21" s="106"/>
      <c r="J21" s="29"/>
    </row>
    <row r="22" spans="2:10" x14ac:dyDescent="0.25">
      <c r="B22" s="65"/>
      <c r="C22" s="163"/>
      <c r="D22" s="183"/>
      <c r="E22" s="183" t="s">
        <v>55</v>
      </c>
      <c r="F22" s="183"/>
      <c r="G22" s="212"/>
      <c r="H22" s="106">
        <v>26.78039867</v>
      </c>
      <c r="I22" s="138">
        <v>-68.478679999999997</v>
      </c>
      <c r="J22" s="29"/>
    </row>
    <row r="23" spans="2:10" x14ac:dyDescent="0.25">
      <c r="B23" s="65"/>
      <c r="C23" s="163"/>
      <c r="D23" s="183"/>
      <c r="E23" s="183" t="s">
        <v>56</v>
      </c>
      <c r="F23" s="183"/>
      <c r="G23" s="212"/>
      <c r="H23" s="106">
        <v>-14.513500000000001</v>
      </c>
      <c r="I23" s="138">
        <v>497.73594063478987</v>
      </c>
      <c r="J23" s="29"/>
    </row>
    <row r="24" spans="2:10" x14ac:dyDescent="0.25">
      <c r="B24" s="65"/>
      <c r="C24" s="163"/>
      <c r="D24" s="183"/>
      <c r="E24" s="183" t="s">
        <v>57</v>
      </c>
      <c r="F24" s="183"/>
      <c r="G24" s="212"/>
      <c r="H24" s="106">
        <v>-1111.4639795416679</v>
      </c>
      <c r="I24" s="138">
        <v>-763.01422899476404</v>
      </c>
      <c r="J24" s="29"/>
    </row>
    <row r="25" spans="2:10" x14ac:dyDescent="0.25">
      <c r="B25" s="65"/>
      <c r="C25" s="163"/>
      <c r="D25" s="211" t="s">
        <v>87</v>
      </c>
      <c r="E25" s="210"/>
      <c r="F25" s="210"/>
      <c r="G25" s="213"/>
      <c r="H25" s="134">
        <v>-1099.1970808716678</v>
      </c>
      <c r="I25" s="140">
        <v>-333.75696835997417</v>
      </c>
      <c r="J25" s="29"/>
    </row>
    <row r="26" spans="2:10" x14ac:dyDescent="0.25">
      <c r="B26" s="65"/>
      <c r="C26" s="163"/>
      <c r="D26" s="183"/>
      <c r="E26" s="183"/>
      <c r="F26" s="183"/>
      <c r="G26" s="212"/>
      <c r="H26" s="78"/>
      <c r="I26" s="139"/>
      <c r="J26" s="29"/>
    </row>
    <row r="27" spans="2:10" x14ac:dyDescent="0.25">
      <c r="B27" s="65"/>
      <c r="C27" s="163"/>
      <c r="D27" s="183" t="s">
        <v>58</v>
      </c>
      <c r="E27" s="183"/>
      <c r="F27" s="183"/>
      <c r="G27" s="212"/>
      <c r="H27" s="106">
        <v>1348.5750494827594</v>
      </c>
      <c r="I27" s="138">
        <v>1355.2622043879546</v>
      </c>
      <c r="J27" s="29"/>
    </row>
    <row r="28" spans="2:10" x14ac:dyDescent="0.25">
      <c r="B28" s="65"/>
      <c r="C28" s="163"/>
      <c r="D28" s="183" t="s">
        <v>59</v>
      </c>
      <c r="E28" s="183"/>
      <c r="F28" s="183"/>
      <c r="G28" s="212"/>
      <c r="H28" s="106">
        <v>-294.22601307276994</v>
      </c>
      <c r="I28" s="138">
        <v>-667.86035241000002</v>
      </c>
      <c r="J28" s="29"/>
    </row>
    <row r="29" spans="2:10" x14ac:dyDescent="0.25">
      <c r="B29" s="65"/>
      <c r="C29" s="163"/>
      <c r="D29" s="183"/>
      <c r="E29" s="183"/>
      <c r="F29" s="183"/>
      <c r="G29" s="212"/>
      <c r="H29" s="78"/>
      <c r="I29" s="139"/>
      <c r="J29" s="29"/>
    </row>
    <row r="30" spans="2:10" x14ac:dyDescent="0.25">
      <c r="B30" s="65"/>
      <c r="C30" s="163"/>
      <c r="D30" s="211" t="s">
        <v>77</v>
      </c>
      <c r="E30" s="210"/>
      <c r="F30" s="210"/>
      <c r="G30" s="213"/>
      <c r="H30" s="134">
        <v>15940.867021017939</v>
      </c>
      <c r="I30" s="140">
        <v>23841.696899159495</v>
      </c>
      <c r="J30" s="29"/>
    </row>
    <row r="31" spans="2:10" x14ac:dyDescent="0.25">
      <c r="B31" s="65"/>
      <c r="C31" s="172"/>
      <c r="D31" s="214" t="s">
        <v>78</v>
      </c>
      <c r="E31" s="215"/>
      <c r="F31" s="215"/>
      <c r="G31" s="216"/>
      <c r="H31" s="134">
        <v>16995.21605742793</v>
      </c>
      <c r="I31" s="140">
        <v>24529.098751137451</v>
      </c>
      <c r="J31" s="29"/>
    </row>
    <row r="32" spans="2:10" ht="6" customHeight="1" x14ac:dyDescent="0.25">
      <c r="B32" s="74"/>
      <c r="C32" s="52"/>
      <c r="D32" s="52"/>
      <c r="E32" s="29"/>
      <c r="F32" s="29"/>
      <c r="G32" s="29"/>
      <c r="H32" s="29"/>
      <c r="I32" s="29"/>
      <c r="J32" s="29"/>
    </row>
    <row r="33" spans="2:10" x14ac:dyDescent="0.25">
      <c r="B33" s="65"/>
      <c r="C33" s="65"/>
      <c r="D33" s="65"/>
      <c r="E33" s="65"/>
      <c r="F33" s="65"/>
      <c r="G33" s="65"/>
      <c r="H33" s="65"/>
      <c r="I33" s="65"/>
      <c r="J33" s="65"/>
    </row>
  </sheetData>
  <mergeCells count="4">
    <mergeCell ref="H5:I5"/>
    <mergeCell ref="C1:J1"/>
    <mergeCell ref="C2:J2"/>
    <mergeCell ref="C3:J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15"/>
  <sheetViews>
    <sheetView showGridLines="0" zoomScaleNormal="100" workbookViewId="0">
      <selection activeCell="D13" activeCellId="1" sqref="D5:F7 D13:F15"/>
    </sheetView>
  </sheetViews>
  <sheetFormatPr baseColWidth="10" defaultRowHeight="15" x14ac:dyDescent="0.25"/>
  <cols>
    <col min="1" max="1" width="6.42578125" style="4" customWidth="1"/>
    <col min="2" max="2" width="7" customWidth="1"/>
    <col min="3" max="3" width="13.5703125" customWidth="1"/>
    <col min="4" max="5" width="12.28515625" customWidth="1"/>
    <col min="6" max="6" width="10.28515625" customWidth="1"/>
  </cols>
  <sheetData>
    <row r="1" spans="3:9" s="4" customFormat="1" x14ac:dyDescent="0.25"/>
    <row r="2" spans="3:9" ht="17.25" customHeight="1" x14ac:dyDescent="0.25">
      <c r="C2" s="271" t="s">
        <v>159</v>
      </c>
      <c r="D2" s="271"/>
      <c r="E2" s="271"/>
      <c r="F2" s="271"/>
      <c r="G2" s="4"/>
      <c r="H2" s="4"/>
      <c r="I2" s="4"/>
    </row>
    <row r="3" spans="3:9" s="4" customFormat="1" ht="7.5" customHeight="1" x14ac:dyDescent="0.25"/>
    <row r="4" spans="3:9" x14ac:dyDescent="0.25">
      <c r="D4" s="232" t="s">
        <v>104</v>
      </c>
      <c r="E4" s="232" t="s">
        <v>92</v>
      </c>
      <c r="F4" s="232" t="s">
        <v>112</v>
      </c>
    </row>
    <row r="5" spans="3:9" x14ac:dyDescent="0.25">
      <c r="C5" s="242" t="s">
        <v>105</v>
      </c>
      <c r="D5" s="255">
        <v>19.300133333333335</v>
      </c>
      <c r="E5" s="255">
        <v>18.8428</v>
      </c>
      <c r="F5" s="253">
        <f>D5/E5-1</f>
        <v>2.4270985911506449E-2</v>
      </c>
    </row>
    <row r="6" spans="3:9" x14ac:dyDescent="0.25">
      <c r="C6" s="242" t="s">
        <v>106</v>
      </c>
      <c r="D6" s="255">
        <v>5.8048333333333337</v>
      </c>
      <c r="E6" s="255">
        <v>5.8169000000000004</v>
      </c>
      <c r="F6" s="253">
        <f t="shared" ref="F6:F7" si="0">D6/E6-1</f>
        <v>-2.0744153529658194E-3</v>
      </c>
    </row>
    <row r="7" spans="3:9" x14ac:dyDescent="0.25">
      <c r="C7" s="242" t="s">
        <v>107</v>
      </c>
      <c r="D7" s="255">
        <v>0.49630000000000002</v>
      </c>
      <c r="E7" s="255">
        <v>0.95679999999999998</v>
      </c>
      <c r="F7" s="253">
        <f t="shared" si="0"/>
        <v>-0.48129180602006683</v>
      </c>
    </row>
    <row r="8" spans="3:9" hidden="1" x14ac:dyDescent="0.25"/>
    <row r="10" spans="3:9" ht="15.75" x14ac:dyDescent="0.25">
      <c r="C10" s="271" t="s">
        <v>160</v>
      </c>
      <c r="D10" s="271"/>
      <c r="E10" s="271"/>
      <c r="F10" s="271"/>
    </row>
    <row r="11" spans="3:9" s="4" customFormat="1" ht="8.25" customHeight="1" x14ac:dyDescent="0.25"/>
    <row r="12" spans="3:9" x14ac:dyDescent="0.25">
      <c r="D12" s="232" t="s">
        <v>104</v>
      </c>
      <c r="E12" s="232" t="s">
        <v>113</v>
      </c>
      <c r="F12" s="232" t="s">
        <v>92</v>
      </c>
    </row>
    <row r="13" spans="3:9" x14ac:dyDescent="0.25">
      <c r="C13" s="242" t="s">
        <v>105</v>
      </c>
      <c r="D13" s="255">
        <v>19.379300000000001</v>
      </c>
      <c r="E13" s="255">
        <v>19.656600000000001</v>
      </c>
      <c r="F13" s="252">
        <v>18.3445</v>
      </c>
    </row>
    <row r="14" spans="3:9" x14ac:dyDescent="0.25">
      <c r="C14" s="242" t="s">
        <v>106</v>
      </c>
      <c r="D14" s="255">
        <v>5.8390000000000004</v>
      </c>
      <c r="E14" s="255">
        <v>5.8354999999999997</v>
      </c>
      <c r="F14" s="252">
        <v>5.6803999999999997</v>
      </c>
    </row>
    <row r="15" spans="3:9" x14ac:dyDescent="0.25">
      <c r="C15" s="242" t="s">
        <v>107</v>
      </c>
      <c r="D15" s="255">
        <v>0.44769999999999999</v>
      </c>
      <c r="E15" s="255">
        <v>0.52290000000000003</v>
      </c>
      <c r="F15" s="252">
        <v>0.90990000000000004</v>
      </c>
    </row>
  </sheetData>
  <mergeCells count="2">
    <mergeCell ref="C10:F10"/>
    <mergeCell ref="C2:F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Summary</vt:lpstr>
      <vt:lpstr>Consolidated</vt:lpstr>
      <vt:lpstr>MX</vt:lpstr>
      <vt:lpstr>US</vt:lpstr>
      <vt:lpstr>SA</vt:lpstr>
      <vt:lpstr>PL</vt:lpstr>
      <vt:lpstr>BS</vt:lpstr>
      <vt:lpstr>CF</vt:lpstr>
      <vt:lpstr>FX</vt:lpstr>
      <vt:lpstr>Debt</vt:lpstr>
      <vt:lpstr>Segments</vt:lpstr>
    </vt:vector>
  </TitlesOfParts>
  <Company>Embotelladoras ARCA, S.A. de C.V.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ea114811</dc:creator>
  <cp:lastModifiedBy>ORTIZ SANCHEZ PAMELA (MXSEJ)</cp:lastModifiedBy>
  <cp:lastPrinted>2017-07-15T00:11:08Z</cp:lastPrinted>
  <dcterms:created xsi:type="dcterms:W3CDTF">2011-07-21T06:06:21Z</dcterms:created>
  <dcterms:modified xsi:type="dcterms:W3CDTF">2019-04-26T16:03:09Z</dcterms:modified>
</cp:coreProperties>
</file>